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<sst xmlns="http://schemas.openxmlformats.org/spreadsheetml/2006/main" count="881" uniqueCount="300">
  <si>
    <t xml:space="preserve">                 SZCZEGÓŁOWY  PODZIAŁ  WYDATKÓW  </t>
  </si>
  <si>
    <t>Dz.</t>
  </si>
  <si>
    <t>Rozdz.</t>
  </si>
  <si>
    <t>§</t>
  </si>
  <si>
    <t>Nazwa</t>
  </si>
  <si>
    <t>w tym :</t>
  </si>
  <si>
    <t>Wydatki bieżące</t>
  </si>
  <si>
    <t>z tego:</t>
  </si>
  <si>
    <t>Wydatki na obsługę długu</t>
  </si>
  <si>
    <t>1</t>
  </si>
  <si>
    <t>2</t>
  </si>
  <si>
    <t>3</t>
  </si>
  <si>
    <t>010</t>
  </si>
  <si>
    <t>01010</t>
  </si>
  <si>
    <t>4430</t>
  </si>
  <si>
    <t>6050</t>
  </si>
  <si>
    <t>01030</t>
  </si>
  <si>
    <t>2850</t>
  </si>
  <si>
    <t>01095</t>
  </si>
  <si>
    <t>4110</t>
  </si>
  <si>
    <t>4120</t>
  </si>
  <si>
    <t>4170</t>
  </si>
  <si>
    <t>4210</t>
  </si>
  <si>
    <t>4300</t>
  </si>
  <si>
    <t>020</t>
  </si>
  <si>
    <t>02095</t>
  </si>
  <si>
    <t>600</t>
  </si>
  <si>
    <t>60016</t>
  </si>
  <si>
    <t>3020</t>
  </si>
  <si>
    <t>4010</t>
  </si>
  <si>
    <t>4040</t>
  </si>
  <si>
    <t>4260</t>
  </si>
  <si>
    <t>4360</t>
  </si>
  <si>
    <t>4370</t>
  </si>
  <si>
    <t>4410</t>
  </si>
  <si>
    <t>4440</t>
  </si>
  <si>
    <t>6060</t>
  </si>
  <si>
    <t>700</t>
  </si>
  <si>
    <t>70005</t>
  </si>
  <si>
    <t>4270</t>
  </si>
  <si>
    <t>710</t>
  </si>
  <si>
    <t>71004</t>
  </si>
  <si>
    <t>71035</t>
  </si>
  <si>
    <t>750</t>
  </si>
  <si>
    <t>75011</t>
  </si>
  <si>
    <t>75022</t>
  </si>
  <si>
    <t>3030</t>
  </si>
  <si>
    <t>4700</t>
  </si>
  <si>
    <t>4740</t>
  </si>
  <si>
    <t>75023</t>
  </si>
  <si>
    <t>4350</t>
  </si>
  <si>
    <t>4750</t>
  </si>
  <si>
    <t>75095</t>
  </si>
  <si>
    <t>751</t>
  </si>
  <si>
    <t>75101</t>
  </si>
  <si>
    <t>754</t>
  </si>
  <si>
    <t>75412</t>
  </si>
  <si>
    <t>2830</t>
  </si>
  <si>
    <t>6620</t>
  </si>
  <si>
    <t>75414</t>
  </si>
  <si>
    <t>75421</t>
  </si>
  <si>
    <t>756</t>
  </si>
  <si>
    <t>75647</t>
  </si>
  <si>
    <t>4100</t>
  </si>
  <si>
    <t>757</t>
  </si>
  <si>
    <t>75702</t>
  </si>
  <si>
    <t>8070</t>
  </si>
  <si>
    <t>801</t>
  </si>
  <si>
    <t>80101</t>
  </si>
  <si>
    <t>4240</t>
  </si>
  <si>
    <t>4280</t>
  </si>
  <si>
    <t>80103</t>
  </si>
  <si>
    <t>80110</t>
  </si>
  <si>
    <t>80113</t>
  </si>
  <si>
    <t>80145</t>
  </si>
  <si>
    <t>80146</t>
  </si>
  <si>
    <t>80195</t>
  </si>
  <si>
    <t>851</t>
  </si>
  <si>
    <t>85121</t>
  </si>
  <si>
    <t>85149</t>
  </si>
  <si>
    <t>2820</t>
  </si>
  <si>
    <t>85154</t>
  </si>
  <si>
    <t>85195</t>
  </si>
  <si>
    <t>852</t>
  </si>
  <si>
    <t>85202</t>
  </si>
  <si>
    <t>4330</t>
  </si>
  <si>
    <t>85212</t>
  </si>
  <si>
    <t>3110</t>
  </si>
  <si>
    <t>85213</t>
  </si>
  <si>
    <t>4130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</si>
  <si>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</si>
  <si>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</si>
  <si>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</si>
  <si>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</si>
  <si>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</si>
  <si>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</si>
  <si>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</si>
  <si>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</si>
  <si>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3240</t>
  </si>
  <si>
    <t>900</t>
  </si>
  <si>
    <t>6650</t>
  </si>
  <si>
    <t>90002</t>
  </si>
  <si>
    <t>90015</t>
  </si>
  <si>
    <t>90019</t>
  </si>
  <si>
    <t>90095</t>
  </si>
  <si>
    <t>921</t>
  </si>
  <si>
    <t>92109</t>
  </si>
  <si>
    <t>6058</t>
  </si>
  <si>
    <t>6059</t>
  </si>
  <si>
    <t>92116</t>
  </si>
  <si>
    <t>2480</t>
  </si>
  <si>
    <t>92195</t>
  </si>
  <si>
    <t>926</t>
  </si>
  <si>
    <t>92695</t>
  </si>
  <si>
    <t>ROLNICTWO I ŁOWIECTWO</t>
  </si>
  <si>
    <t>Infrastruktura wodociągowa i sanitacyjna wsi</t>
  </si>
  <si>
    <t>Izby rolnicze</t>
  </si>
  <si>
    <t>Pozostała działalność</t>
  </si>
  <si>
    <t>LEŚNICTWO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</si>
  <si>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</si>
  <si>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</si>
  <si>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</si>
  <si>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</si>
  <si>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</si>
  <si>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</si>
  <si>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</si>
  <si>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</si>
  <si>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</si>
  <si>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</si>
  <si>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</si>
  <si>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</si>
  <si>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</si>
  <si>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Zarządzanie kryzysowe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</si>
  <si>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</si>
  <si>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</si>
  <si>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</si>
  <si>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OŚWIATA I WYCHOWANIE</t>
  </si>
  <si>
    <t>Szkoły podstawowe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</si>
  <si>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</si>
  <si>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</si>
  <si>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</si>
  <si>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</si>
  <si>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</si>
  <si>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</si>
  <si>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Lecznictwo ambulatoryjne</t>
  </si>
  <si>
    <t>Programy polityki zdrowotnej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</si>
  <si>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</si>
  <si>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</si>
  <si>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</si>
  <si>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</si>
  <si>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</si>
  <si>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</si>
  <si>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</si>
  <si>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</si>
  <si>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</si>
  <si>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</si>
  <si>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</si>
  <si>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</si>
  <si>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</si>
  <si>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Gospodarka odpadami</t>
  </si>
  <si>
    <t>KULTURA I OCHRONA DZIEDZICTWA NARODOWEGO</t>
  </si>
  <si>
    <t>Domy i ośrodki kultury, świetlice i kluby</t>
  </si>
  <si>
    <t>Biblioteki</t>
  </si>
  <si>
    <t>KULTURA FIZYCZNA I SPORT</t>
  </si>
  <si>
    <t>Różne opłaty i składki.</t>
  </si>
  <si>
    <t>Wydatki inwestycyjne jednostek budżetowych.</t>
  </si>
  <si>
    <t>Wpłaty gmin na rzecz izb rolniczych w wysokości 2% uzyskanych wpływów z podatku rolnego.</t>
  </si>
  <si>
    <t>Składki na ubezpieczenia społeczne.</t>
  </si>
  <si>
    <t>Składki na Fundusz Pracy.</t>
  </si>
  <si>
    <t>Wynagrodzenia bezosobowe.</t>
  </si>
  <si>
    <t>Zakup materiałów i wyposażenia.</t>
  </si>
  <si>
    <t>Zakup usług pozostałych.</t>
  </si>
  <si>
    <t xml:space="preserve">Wydatki osobowe niezaliczone do wynagrodzeń. </t>
  </si>
  <si>
    <t>Wynagrodzenia osobowe pracowników.</t>
  </si>
  <si>
    <t>Dodatkowe wynagrodzenie roczne.</t>
  </si>
  <si>
    <t>Podróże służbowe krajowe.</t>
  </si>
  <si>
    <t>Zakup energii.</t>
  </si>
  <si>
    <t>Opłaty z tytułu zakupu usług telekomunikacyjnych telefonii komórkowej.</t>
  </si>
  <si>
    <t>Opłaty z tytułu zakupu usług telekomunikacyjnych telefonii stacjonarnej.</t>
  </si>
  <si>
    <t>Odpisy na zakładowy fundusz świadczeń socjalnych.</t>
  </si>
  <si>
    <t>Wydatki na zakupy inwestycyjne jednostek budżetowych.</t>
  </si>
  <si>
    <t>Zakup usług remontowych.</t>
  </si>
  <si>
    <t>Różne wydatki na rzecz osób fizycznych.</t>
  </si>
  <si>
    <t>Szkolenia pracowników niebędących członkami korpusu służby cywilnej.</t>
  </si>
  <si>
    <t>Zakup materiałów papierniczych do sprzętu drukarskiego i urządzeń kserograficznych.</t>
  </si>
  <si>
    <t>Zakup usług dostępu do sieci Internet.</t>
  </si>
  <si>
    <t>Zakup akcesoriów komputerowych, w tym programów i licencji.</t>
  </si>
  <si>
    <t>Dotacja celowa z budżetu na finansowanie lub dofinansowanie zadań zleconych do realizacji pozostałym jednostkom niezaliczanym do sektora finansów publicznych.</t>
  </si>
  <si>
    <t>Dotacje celowe przekazane dla powiatu na inwestycje i zakupy inwestycyjne realizowane na podstawie porozumień (umów) między jednostkami samorządu terytorialnego.</t>
  </si>
  <si>
    <t>Rezerwy.</t>
  </si>
  <si>
    <t>Wynagrodzenia agencyjno-prowizyjne.</t>
  </si>
  <si>
    <t>Odsetki i dyskonto od skarbowych papierów wartościowych, kredytów i pożyczek oraz innych instrumentów finansowych, związanych z obsługą długu krajowego.</t>
  </si>
  <si>
    <t>Zakup pomocy naukowych, dydaktycznych i książek.</t>
  </si>
  <si>
    <t>Zakup usług zdrowotnych.</t>
  </si>
  <si>
    <t>Dotacja celowa z budżetu na finansowanie lub dofinansowanie zadań zleconych do realizacji stowarzyszeniom.</t>
  </si>
  <si>
    <t>Świadczenia społeczne.</t>
  </si>
  <si>
    <t>Składki na ubezpieczenie zdrowotne.</t>
  </si>
  <si>
    <t>Stypendia dla uczniów.</t>
  </si>
  <si>
    <t>Wpłaty gmin i powiatów na rzecz innych jednostek samorządu terytorialnego oraz związków gmin lub związków powiatów na dofinasowanie zadań inwestycyjnych i zakupów inwestycyjnych.</t>
  </si>
  <si>
    <t>Wpływy i wydatki związane z gromadzeniem środków z opłat i kar za korzystanie ze środowiska</t>
  </si>
  <si>
    <t>Oświetlenie ulic, palców i dróg</t>
  </si>
  <si>
    <t>R A Z E M :</t>
  </si>
  <si>
    <t>Rady gmin</t>
  </si>
  <si>
    <t>GMINY   GRODZICZNO</t>
  </si>
  <si>
    <t>TRANSPORT I ŁĄCZNOŚĆ</t>
  </si>
  <si>
    <t>ZESTAWIENIE   WYDATKÓW    BUDŻETOWYCH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</si>
  <si>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</si>
  <si>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</si>
  <si>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Dotacja podmiotowa z budżetu dla samorządowej instytucji kultury.</t>
  </si>
  <si>
    <t>4113</t>
  </si>
  <si>
    <t>4123</t>
  </si>
  <si>
    <t>4173</t>
  </si>
  <si>
    <t>4213</t>
  </si>
  <si>
    <t>4303</t>
  </si>
  <si>
    <t>92120</t>
  </si>
  <si>
    <t>Zwalczanie narkomanii</t>
  </si>
  <si>
    <t>Ochrona zabytków i opieka nad zabytkami</t>
  </si>
  <si>
    <t>TRANSPORT  I  ŁĄCZNOŚĆ</t>
  </si>
  <si>
    <t>GOSPODARKA  MIESZKANIOWA</t>
  </si>
  <si>
    <t>DZIAŁALNOŚĆ  USŁUGOWA</t>
  </si>
  <si>
    <t>OBSŁUGA  DŁUGU  PUBLICZNEGO</t>
  </si>
  <si>
    <t>OŚWIATA  I  WYCHOWANIE</t>
  </si>
  <si>
    <t>OCHRONA  ZDROWIA</t>
  </si>
  <si>
    <t>POMOC  SPOŁECZNA</t>
  </si>
  <si>
    <t>EDUKACYJNA  OPIEKA  WYCHOWAWCZA</t>
  </si>
  <si>
    <t>GOSPODARKA  KOMUNALNA  I  OCHRONA  ŚRODOWISKA</t>
  </si>
  <si>
    <t>KULTURA  I  OCHRONA  DZIEDZICTWA  NARODOWEGO</t>
  </si>
  <si>
    <t>KULTURA  FIZYCZNA  I  SPORT</t>
  </si>
  <si>
    <t>3260</t>
  </si>
  <si>
    <t>Inne formy pomocy dla uczniów.</t>
  </si>
  <si>
    <t>85395</t>
  </si>
  <si>
    <t>4118</t>
  </si>
  <si>
    <t>4128</t>
  </si>
  <si>
    <t>4178</t>
  </si>
  <si>
    <t>4218</t>
  </si>
  <si>
    <t>4308</t>
  </si>
  <si>
    <t>4758</t>
  </si>
  <si>
    <t>853</t>
  </si>
  <si>
    <t>POZOSTAŁE ZADANIA W ZAKRESIE POLITYKI SPOŁECZNEJ</t>
  </si>
  <si>
    <t>4119</t>
  </si>
  <si>
    <t>4129</t>
  </si>
  <si>
    <t>4179</t>
  </si>
  <si>
    <t>4219</t>
  </si>
  <si>
    <t>4309</t>
  </si>
  <si>
    <t>4759</t>
  </si>
  <si>
    <t>Zakup usług przez jednostki samorządu terytorialnego od innych jednostek samorządu terytorialnego.</t>
  </si>
  <si>
    <t>758</t>
  </si>
  <si>
    <t>75818</t>
  </si>
  <si>
    <t>4810</t>
  </si>
  <si>
    <t xml:space="preserve">RÓŻNE ROZLICZENIA </t>
  </si>
  <si>
    <t>Rezerwy ogólne i celowe</t>
  </si>
  <si>
    <t>W  UKŁADZIE   DZIAŁOWYM   NA  2010r. (w złotych)</t>
  </si>
  <si>
    <r>
      <t>BUDŻETU  GMINY  GRODZICZNO  NA  2010r.  (</t>
    </r>
    <r>
      <rPr>
        <b/>
        <i/>
        <sz val="16"/>
        <rFont val="Arial CE"/>
        <family val="2"/>
      </rPr>
      <t>w złotych</t>
    </r>
    <r>
      <rPr>
        <b/>
        <sz val="16"/>
        <rFont val="Arial CE"/>
        <family val="2"/>
      </rPr>
      <t>)</t>
    </r>
  </si>
  <si>
    <t>Przewidywane wykonanie za 2009 r.</t>
  </si>
  <si>
    <t>Plan na 2010r. ogółem</t>
  </si>
  <si>
    <t>Dotacje na zadania bieżące</t>
  </si>
  <si>
    <t>zakupy i objęcie akcji i udziałów</t>
  </si>
  <si>
    <t>Wydatki z tytułu poręczeń i gwarancji udzielonych przez jst przypadające do spłaty w roku budżetowym</t>
  </si>
  <si>
    <t>świadczenia na rzecz osób fizycznych</t>
  </si>
  <si>
    <t>w. na programy finansowane z udziałem środków opisanych w art.. 5 ust. 1 pkt. 2 i 3 ufp w części zw. z realizacją zadań jst</t>
  </si>
  <si>
    <t>Wynagro-dzenia i składki od nich naliczane</t>
  </si>
  <si>
    <t>4520</t>
  </si>
  <si>
    <t>Opłaty na rzecz budżetów jednostek samorządu terytorialnego.</t>
  </si>
  <si>
    <t>80104</t>
  </si>
  <si>
    <t>2310</t>
  </si>
  <si>
    <t>4243</t>
  </si>
  <si>
    <t>4433</t>
  </si>
  <si>
    <t>4743</t>
  </si>
  <si>
    <t>4753</t>
  </si>
  <si>
    <t>4248</t>
  </si>
  <si>
    <t>4249</t>
  </si>
  <si>
    <t>Dotacje celowe przekazane gminie na zadania bieżące realizowane na podstawie porozumień (umów) między j.s.t.</t>
  </si>
  <si>
    <t>inwestycje i zakupy inwestycyj-ne</t>
  </si>
  <si>
    <t>75113</t>
  </si>
  <si>
    <t>Wybory do Parlamentu Europejskiego.</t>
  </si>
  <si>
    <t>Wydatki majątko-we</t>
  </si>
  <si>
    <t>3119</t>
  </si>
  <si>
    <t>4018</t>
  </si>
  <si>
    <t>4019</t>
  </si>
  <si>
    <t>4288</t>
  </si>
  <si>
    <t>4289</t>
  </si>
  <si>
    <t>4378</t>
  </si>
  <si>
    <t>4379</t>
  </si>
  <si>
    <t>Przedszkola</t>
  </si>
  <si>
    <t>85216</t>
  </si>
  <si>
    <t>Zasiłki stałe</t>
  </si>
  <si>
    <t>wydatki związane z realizacją statutowych zadań jednostek</t>
  </si>
  <si>
    <t>inwestycje i zakupy inwestycyjne na programy finansowane z udziałem środków wym. w art.. 5 ust. 1 pkt. 2 i 3 ufp</t>
  </si>
  <si>
    <t>Spłaty otrzymanych krajowych pożyczek i kredytów</t>
  </si>
  <si>
    <t>OGÓŁEM:</t>
  </si>
  <si>
    <t>wniesienie wkładów do spółek prawa handlowe-go</t>
  </si>
  <si>
    <t>świadcze-nia na rzecz osób fizycznych</t>
  </si>
  <si>
    <t>inwestycje i zakupy inwestycyjne na programy finansowane z udziałem środków wym. w art. 5 ust. 1 pkt. 2 i 3 ufp</t>
  </si>
  <si>
    <t>zakupy i obję-cie akcji i udział-ów</t>
  </si>
  <si>
    <t>Wydatki z tytułu poręczeń i gwarancji udzielony-ch przez jst przypadają-ce do spłaty w roku budżeto-wym</t>
  </si>
  <si>
    <t>Wynagrodzenia i składki od nich naliczane</t>
  </si>
  <si>
    <t>wniesienie wkładów do spółek prawa handlowego</t>
  </si>
  <si>
    <t>Załącznik Nr 2</t>
  </si>
  <si>
    <t>z dnia ………………</t>
  </si>
  <si>
    <t>do uchwały  Rady Gminy Grodziczno Nr  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</si>
</sst>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"/>
    <numFmt numFmtId="166" formatCode="0.000"/>
    <numFmt numFmtId="167" formatCode="0.0000"/>
    <numFmt numFmtId="168" formatCode="#,##0.0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b/>
      <i/>
      <sz val="16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sz val="7"/>
      <name val="Czcionka tekstu podstawowego"/>
      <family val="0"/>
    </font>
    <font>
      <sz val="7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sz val="6"/>
      <name val="Arial CE"/>
      <family val="0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6.5"/>
      <name val="Arial CE"/>
      <family val="2"/>
    </font>
    <font>
      <i/>
      <sz val="6.5"/>
      <name val="Arial CE"/>
      <family val="2"/>
    </font>
    <font>
      <sz val="6.5"/>
      <name val="Czcionka tekstu podstawowego"/>
      <family val="2"/>
    </font>
    <font>
      <sz val="6.5"/>
      <name val="Arial CE"/>
      <family val="0"/>
    </font>
    <font>
      <b/>
      <sz val="5"/>
      <name val="Arial CE"/>
      <family val="2"/>
    </font>
    <font>
      <sz val="5"/>
      <name val="Czcionka tekstu podstawowego"/>
      <family val="2"/>
    </font>
    <font>
      <b/>
      <sz val="5"/>
      <name val="Czcionka tekstu podstawowego"/>
      <family val="0"/>
    </font>
    <font>
      <sz val="6"/>
      <name val="Czcionka tekstu podstawowego"/>
      <family val="2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7"/>
      <color indexed="10"/>
      <name val="Czcionka tekstu podstawowego"/>
      <family val="2"/>
    </font>
    <font>
      <sz val="6.5"/>
      <color indexed="8"/>
      <name val="Czcionka tekstu podstawowego"/>
      <family val="2"/>
    </font>
    <font>
      <sz val="5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i/>
      <sz val="6.5"/>
      <color indexed="8"/>
      <name val="Arial"/>
      <family val="2"/>
    </font>
    <font>
      <b/>
      <sz val="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7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.5"/>
      <color theme="1"/>
      <name val="Czcionka tekstu podstawowego"/>
      <family val="2"/>
    </font>
    <font>
      <sz val="7"/>
      <color rgb="FFFF0000"/>
      <name val="Czcionka tekstu podstawowego"/>
      <family val="2"/>
    </font>
    <font>
      <sz val="6.5"/>
      <color theme="1"/>
      <name val="Czcionka tekstu podstawowego"/>
      <family val="2"/>
    </font>
    <font>
      <sz val="5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i/>
      <sz val="6.5"/>
      <color theme="1"/>
      <name val="Arial"/>
      <family val="2"/>
    </font>
    <font>
      <b/>
      <sz val="6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12" fillId="0" borderId="10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vertical="top"/>
    </xf>
    <xf numFmtId="0" fontId="67" fillId="0" borderId="0" xfId="0" applyFont="1" applyFill="1" applyBorder="1" applyAlignment="1">
      <alignment vertical="top"/>
    </xf>
    <xf numFmtId="0" fontId="68" fillId="0" borderId="0" xfId="0" applyFont="1" applyFill="1" applyAlignment="1">
      <alignment/>
    </xf>
    <xf numFmtId="49" fontId="4" fillId="0" borderId="0" xfId="51" applyNumberFormat="1" applyFont="1" applyFill="1" applyAlignment="1">
      <alignment horizontal="center" vertical="top"/>
      <protection/>
    </xf>
    <xf numFmtId="0" fontId="2" fillId="0" borderId="0" xfId="51" applyFill="1">
      <alignment/>
      <protection/>
    </xf>
    <xf numFmtId="0" fontId="2" fillId="0" borderId="0" xfId="51" applyFill="1" applyBorder="1">
      <alignment/>
      <protection/>
    </xf>
    <xf numFmtId="0" fontId="3" fillId="0" borderId="0" xfId="51" applyFont="1" applyFill="1" applyBorder="1">
      <alignment/>
      <protection/>
    </xf>
    <xf numFmtId="49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11" xfId="51" applyNumberFormat="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4" fontId="67" fillId="0" borderId="13" xfId="0" applyNumberFormat="1" applyFont="1" applyFill="1" applyBorder="1" applyAlignment="1">
      <alignment vertical="top"/>
    </xf>
    <xf numFmtId="4" fontId="67" fillId="0" borderId="0" xfId="0" applyNumberFormat="1" applyFont="1" applyFill="1" applyBorder="1" applyAlignment="1">
      <alignment vertical="top"/>
    </xf>
    <xf numFmtId="4" fontId="8" fillId="0" borderId="13" xfId="0" applyNumberFormat="1" applyFont="1" applyFill="1" applyBorder="1" applyAlignment="1">
      <alignment vertical="top"/>
    </xf>
    <xf numFmtId="4" fontId="67" fillId="0" borderId="11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4" fontId="67" fillId="0" borderId="14" xfId="0" applyNumberFormat="1" applyFont="1" applyFill="1" applyBorder="1" applyAlignment="1">
      <alignment vertical="top"/>
    </xf>
    <xf numFmtId="2" fontId="67" fillId="0" borderId="10" xfId="0" applyNumberFormat="1" applyFont="1" applyFill="1" applyBorder="1" applyAlignment="1">
      <alignment vertical="top"/>
    </xf>
    <xf numFmtId="0" fontId="0" fillId="0" borderId="15" xfId="0" applyFill="1" applyBorder="1" applyAlignment="1">
      <alignment/>
    </xf>
    <xf numFmtId="0" fontId="9" fillId="0" borderId="16" xfId="0" applyFont="1" applyFill="1" applyBorder="1" applyAlignment="1">
      <alignment vertical="top"/>
    </xf>
    <xf numFmtId="4" fontId="67" fillId="0" borderId="16" xfId="0" applyNumberFormat="1" applyFont="1" applyFill="1" applyBorder="1" applyAlignment="1">
      <alignment vertical="top"/>
    </xf>
    <xf numFmtId="2" fontId="68" fillId="0" borderId="0" xfId="0" applyNumberFormat="1" applyFont="1" applyFill="1" applyAlignment="1">
      <alignment/>
    </xf>
    <xf numFmtId="49" fontId="9" fillId="0" borderId="17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/>
    </xf>
    <xf numFmtId="0" fontId="67" fillId="0" borderId="0" xfId="0" applyFont="1" applyAlignment="1">
      <alignment/>
    </xf>
    <xf numFmtId="49" fontId="9" fillId="0" borderId="18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4" fontId="67" fillId="0" borderId="10" xfId="0" applyNumberFormat="1" applyFont="1" applyBorder="1" applyAlignment="1">
      <alignment/>
    </xf>
    <xf numFmtId="4" fontId="67" fillId="0" borderId="10" xfId="0" applyNumberFormat="1" applyFont="1" applyBorder="1" applyAlignment="1">
      <alignment vertical="top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 vertical="top"/>
    </xf>
    <xf numFmtId="4" fontId="68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51" applyFont="1" applyFill="1" applyBorder="1">
      <alignment/>
      <protection/>
    </xf>
    <xf numFmtId="0" fontId="13" fillId="0" borderId="15" xfId="0" applyFont="1" applyFill="1" applyBorder="1" applyAlignment="1">
      <alignment/>
    </xf>
    <xf numFmtId="4" fontId="8" fillId="0" borderId="16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67" fillId="0" borderId="10" xfId="0" applyNumberFormat="1" applyFont="1" applyFill="1" applyBorder="1" applyAlignment="1">
      <alignment vertical="top"/>
    </xf>
    <xf numFmtId="4" fontId="67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/>
    </xf>
    <xf numFmtId="0" fontId="15" fillId="0" borderId="2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16" fillId="0" borderId="21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6" fillId="0" borderId="13" xfId="51" applyFont="1" applyFill="1" applyBorder="1" applyAlignment="1">
      <alignment vertical="top" wrapText="1"/>
      <protection/>
    </xf>
    <xf numFmtId="0" fontId="16" fillId="0" borderId="22" xfId="0" applyFont="1" applyFill="1" applyBorder="1" applyAlignment="1">
      <alignment horizontal="left" vertical="top" wrapText="1"/>
    </xf>
    <xf numFmtId="0" fontId="15" fillId="0" borderId="13" xfId="51" applyFont="1" applyFill="1" applyBorder="1" applyAlignment="1">
      <alignment vertical="top" wrapText="1"/>
      <protection/>
    </xf>
    <xf numFmtId="49" fontId="15" fillId="0" borderId="13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2" fontId="17" fillId="0" borderId="20" xfId="0" applyNumberFormat="1" applyFont="1" applyFill="1" applyBorder="1" applyAlignment="1">
      <alignment/>
    </xf>
    <xf numFmtId="2" fontId="17" fillId="0" borderId="0" xfId="0" applyNumberFormat="1" applyFont="1" applyFill="1" applyAlignment="1">
      <alignment vertical="top"/>
    </xf>
    <xf numFmtId="2" fontId="17" fillId="0" borderId="13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2" fontId="17" fillId="0" borderId="13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7" fillId="0" borderId="15" xfId="0" applyNumberFormat="1" applyFont="1" applyFill="1" applyBorder="1" applyAlignment="1">
      <alignment vertical="top"/>
    </xf>
    <xf numFmtId="2" fontId="17" fillId="0" borderId="11" xfId="0" applyNumberFormat="1" applyFont="1" applyFill="1" applyBorder="1" applyAlignment="1">
      <alignment vertical="top"/>
    </xf>
    <xf numFmtId="0" fontId="71" fillId="0" borderId="0" xfId="0" applyFont="1" applyFill="1" applyAlignment="1">
      <alignment/>
    </xf>
    <xf numFmtId="2" fontId="71" fillId="0" borderId="0" xfId="0" applyNumberFormat="1" applyFont="1" applyFill="1" applyAlignment="1">
      <alignment/>
    </xf>
    <xf numFmtId="2" fontId="17" fillId="0" borderId="10" xfId="0" applyNumberFormat="1" applyFont="1" applyFill="1" applyBorder="1" applyAlignment="1">
      <alignment/>
    </xf>
    <xf numFmtId="49" fontId="15" fillId="0" borderId="0" xfId="51" applyNumberFormat="1" applyFont="1" applyFill="1" applyAlignment="1">
      <alignment horizontal="center" vertical="top"/>
      <protection/>
    </xf>
    <xf numFmtId="0" fontId="18" fillId="0" borderId="0" xfId="51" applyFont="1" applyFill="1" applyBorder="1">
      <alignment/>
      <protection/>
    </xf>
    <xf numFmtId="0" fontId="18" fillId="0" borderId="11" xfId="51" applyFont="1" applyFill="1" applyBorder="1" applyAlignment="1">
      <alignment horizontal="center" vertical="center"/>
      <protection/>
    </xf>
    <xf numFmtId="4" fontId="17" fillId="0" borderId="20" xfId="0" applyNumberFormat="1" applyFont="1" applyFill="1" applyBorder="1" applyAlignment="1">
      <alignment vertical="top"/>
    </xf>
    <xf numFmtId="4" fontId="17" fillId="0" borderId="13" xfId="0" applyNumberFormat="1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vertical="top"/>
    </xf>
    <xf numFmtId="0" fontId="71" fillId="0" borderId="15" xfId="0" applyFont="1" applyFill="1" applyBorder="1" applyAlignment="1">
      <alignment/>
    </xf>
    <xf numFmtId="4" fontId="71" fillId="0" borderId="16" xfId="0" applyNumberFormat="1" applyFont="1" applyFill="1" applyBorder="1" applyAlignment="1">
      <alignment vertical="top"/>
    </xf>
    <xf numFmtId="4" fontId="17" fillId="0" borderId="10" xfId="0" applyNumberFormat="1" applyFont="1" applyFill="1" applyBorder="1" applyAlignment="1">
      <alignment/>
    </xf>
    <xf numFmtId="4" fontId="17" fillId="0" borderId="0" xfId="0" applyNumberFormat="1" applyFont="1" applyFill="1" applyAlignment="1">
      <alignment vertical="top"/>
    </xf>
    <xf numFmtId="2" fontId="17" fillId="0" borderId="13" xfId="0" applyNumberFormat="1" applyFont="1" applyFill="1" applyBorder="1" applyAlignment="1">
      <alignment vertical="top"/>
    </xf>
    <xf numFmtId="4" fontId="17" fillId="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2" fontId="17" fillId="0" borderId="0" xfId="0" applyNumberFormat="1" applyFont="1" applyFill="1" applyAlignment="1">
      <alignment vertical="top"/>
    </xf>
    <xf numFmtId="2" fontId="17" fillId="0" borderId="0" xfId="0" applyNumberFormat="1" applyFont="1" applyFill="1" applyBorder="1" applyAlignment="1">
      <alignment/>
    </xf>
    <xf numFmtId="2" fontId="17" fillId="0" borderId="13" xfId="0" applyNumberFormat="1" applyFont="1" applyFill="1" applyBorder="1" applyAlignment="1">
      <alignment/>
    </xf>
    <xf numFmtId="4" fontId="17" fillId="0" borderId="21" xfId="0" applyNumberFormat="1" applyFont="1" applyFill="1" applyBorder="1" applyAlignment="1">
      <alignment vertical="top"/>
    </xf>
    <xf numFmtId="4" fontId="17" fillId="0" borderId="0" xfId="0" applyNumberFormat="1" applyFont="1" applyFill="1" applyAlignment="1" quotePrefix="1">
      <alignment vertical="top"/>
    </xf>
    <xf numFmtId="2" fontId="17" fillId="0" borderId="22" xfId="0" applyNumberFormat="1" applyFont="1" applyFill="1" applyBorder="1" applyAlignment="1">
      <alignment vertical="top"/>
    </xf>
    <xf numFmtId="4" fontId="17" fillId="0" borderId="23" xfId="0" applyNumberFormat="1" applyFont="1" applyFill="1" applyBorder="1" applyAlignment="1">
      <alignment vertical="top"/>
    </xf>
    <xf numFmtId="4" fontId="17" fillId="0" borderId="12" xfId="0" applyNumberFormat="1" applyFont="1" applyFill="1" applyBorder="1" applyAlignment="1">
      <alignment vertical="top"/>
    </xf>
    <xf numFmtId="2" fontId="17" fillId="0" borderId="12" xfId="0" applyNumberFormat="1" applyFont="1" applyFill="1" applyBorder="1" applyAlignment="1">
      <alignment vertical="top"/>
    </xf>
    <xf numFmtId="2" fontId="17" fillId="0" borderId="11" xfId="0" applyNumberFormat="1" applyFont="1" applyFill="1" applyBorder="1" applyAlignment="1">
      <alignment vertical="top"/>
    </xf>
    <xf numFmtId="0" fontId="72" fillId="0" borderId="0" xfId="0" applyFont="1" applyFill="1" applyAlignment="1">
      <alignment/>
    </xf>
    <xf numFmtId="49" fontId="10" fillId="0" borderId="0" xfId="51" applyNumberFormat="1" applyFont="1" applyFill="1" applyAlignment="1">
      <alignment horizontal="center" vertical="top"/>
      <protection/>
    </xf>
    <xf numFmtId="0" fontId="12" fillId="0" borderId="0" xfId="51" applyFont="1" applyFill="1">
      <alignment/>
      <protection/>
    </xf>
    <xf numFmtId="49" fontId="10" fillId="0" borderId="20" xfId="52" applyNumberFormat="1" applyFont="1" applyFill="1" applyBorder="1" applyAlignment="1">
      <alignment horizontal="center" vertical="top"/>
      <protection/>
    </xf>
    <xf numFmtId="49" fontId="10" fillId="0" borderId="13" xfId="52" applyNumberFormat="1" applyFont="1" applyFill="1" applyBorder="1" applyAlignment="1">
      <alignment horizontal="center" vertical="top"/>
      <protection/>
    </xf>
    <xf numFmtId="49" fontId="10" fillId="0" borderId="22" xfId="52" applyNumberFormat="1" applyFont="1" applyFill="1" applyBorder="1" applyAlignment="1">
      <alignment horizontal="center" vertical="top"/>
      <protection/>
    </xf>
    <xf numFmtId="49" fontId="10" fillId="0" borderId="0" xfId="52" applyNumberFormat="1" applyFont="1" applyFill="1" applyBorder="1" applyAlignment="1">
      <alignment horizontal="center" vertical="top"/>
      <protection/>
    </xf>
    <xf numFmtId="0" fontId="22" fillId="0" borderId="0" xfId="0" applyFont="1" applyFill="1" applyAlignment="1">
      <alignment vertical="top"/>
    </xf>
    <xf numFmtId="0" fontId="12" fillId="0" borderId="13" xfId="52" applyFont="1" applyFill="1" applyBorder="1" applyAlignment="1">
      <alignment vertical="top"/>
      <protection/>
    </xf>
    <xf numFmtId="0" fontId="10" fillId="0" borderId="2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horizontal="center" vertical="top"/>
      <protection/>
    </xf>
    <xf numFmtId="0" fontId="10" fillId="0" borderId="22" xfId="52" applyFont="1" applyFill="1" applyBorder="1" applyAlignment="1">
      <alignment horizontal="center" vertical="top"/>
      <protection/>
    </xf>
    <xf numFmtId="0" fontId="10" fillId="0" borderId="0" xfId="0" applyFont="1" applyFill="1" applyAlignment="1">
      <alignment horizontal="center" vertical="top"/>
    </xf>
    <xf numFmtId="49" fontId="10" fillId="0" borderId="21" xfId="52" applyNumberFormat="1" applyFont="1" applyFill="1" applyBorder="1" applyAlignment="1">
      <alignment horizontal="center" vertical="top"/>
      <protection/>
    </xf>
    <xf numFmtId="49" fontId="10" fillId="0" borderId="12" xfId="52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0" fontId="10" fillId="0" borderId="16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top"/>
    </xf>
    <xf numFmtId="49" fontId="9" fillId="0" borderId="11" xfId="51" applyNumberFormat="1" applyFont="1" applyFill="1" applyBorder="1" applyAlignment="1">
      <alignment horizontal="left" vertical="center"/>
      <protection/>
    </xf>
    <xf numFmtId="0" fontId="67" fillId="0" borderId="0" xfId="0" applyFont="1" applyFill="1" applyAlignment="1">
      <alignment horizontal="right"/>
    </xf>
    <xf numFmtId="4" fontId="9" fillId="0" borderId="12" xfId="51" applyNumberFormat="1" applyFont="1" applyFill="1" applyBorder="1" applyAlignment="1">
      <alignment horizontal="right" vertical="center"/>
      <protection/>
    </xf>
    <xf numFmtId="4" fontId="9" fillId="0" borderId="11" xfId="51" applyNumberFormat="1" applyFont="1" applyFill="1" applyBorder="1" applyAlignment="1">
      <alignment horizontal="right" vertical="center"/>
      <protection/>
    </xf>
    <xf numFmtId="4" fontId="9" fillId="0" borderId="10" xfId="51" applyNumberFormat="1" applyFont="1" applyFill="1" applyBorder="1" applyAlignment="1">
      <alignment horizontal="right" vertical="center"/>
      <protection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" fontId="17" fillId="0" borderId="20" xfId="0" applyNumberFormat="1" applyFont="1" applyFill="1" applyBorder="1" applyAlignment="1">
      <alignment/>
    </xf>
    <xf numFmtId="49" fontId="9" fillId="0" borderId="10" xfId="51" applyNumberFormat="1" applyFont="1" applyFill="1" applyBorder="1" applyAlignment="1">
      <alignment horizontal="center" vertical="center"/>
      <protection/>
    </xf>
    <xf numFmtId="4" fontId="9" fillId="0" borderId="10" xfId="51" applyNumberFormat="1" applyFont="1" applyFill="1" applyBorder="1" applyAlignment="1">
      <alignment horizontal="right" vertical="top"/>
      <protection/>
    </xf>
    <xf numFmtId="2" fontId="67" fillId="0" borderId="0" xfId="0" applyNumberFormat="1" applyFont="1" applyAlignment="1">
      <alignment/>
    </xf>
    <xf numFmtId="2" fontId="67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4" fontId="73" fillId="0" borderId="10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4" fontId="71" fillId="0" borderId="1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/>
    </xf>
    <xf numFmtId="4" fontId="9" fillId="0" borderId="11" xfId="0" applyNumberFormat="1" applyFont="1" applyFill="1" applyBorder="1" applyAlignment="1">
      <alignment horizontal="right" vertical="top"/>
    </xf>
    <xf numFmtId="4" fontId="23" fillId="0" borderId="10" xfId="0" applyNumberFormat="1" applyFont="1" applyFill="1" applyBorder="1" applyAlignment="1">
      <alignment vertical="center"/>
    </xf>
    <xf numFmtId="0" fontId="74" fillId="0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vertical="center"/>
    </xf>
    <xf numFmtId="49" fontId="4" fillId="0" borderId="0" xfId="51" applyNumberFormat="1" applyFont="1" applyFill="1" applyAlignment="1">
      <alignment horizontal="center" vertical="top"/>
      <protection/>
    </xf>
    <xf numFmtId="0" fontId="19" fillId="0" borderId="22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49" fontId="11" fillId="0" borderId="20" xfId="51" applyNumberFormat="1" applyFont="1" applyFill="1" applyBorder="1" applyAlignment="1">
      <alignment horizontal="center" vertical="center" wrapText="1"/>
      <protection/>
    </xf>
    <xf numFmtId="49" fontId="11" fillId="0" borderId="13" xfId="51" applyNumberFormat="1" applyFont="1" applyFill="1" applyBorder="1" applyAlignment="1">
      <alignment horizontal="center" vertical="center" wrapText="1"/>
      <protection/>
    </xf>
    <xf numFmtId="49" fontId="11" fillId="0" borderId="11" xfId="51" applyNumberFormat="1" applyFont="1" applyFill="1" applyBorder="1" applyAlignment="1">
      <alignment horizontal="center" vertical="center" wrapText="1"/>
      <protection/>
    </xf>
    <xf numFmtId="49" fontId="10" fillId="0" borderId="20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0" fontId="10" fillId="0" borderId="20" xfId="51" applyFont="1" applyFill="1" applyBorder="1" applyAlignment="1">
      <alignment horizontal="center" vertical="center" wrapText="1"/>
      <protection/>
    </xf>
    <xf numFmtId="0" fontId="10" fillId="0" borderId="13" xfId="5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0" fontId="19" fillId="0" borderId="20" xfId="5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5" xfId="51" applyFont="1" applyFill="1" applyBorder="1" applyAlignment="1">
      <alignment horizontal="center" vertical="center"/>
      <protection/>
    </xf>
    <xf numFmtId="0" fontId="19" fillId="0" borderId="23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19" fillId="0" borderId="24" xfId="51" applyFont="1" applyFill="1" applyBorder="1" applyAlignment="1">
      <alignment horizontal="center" vertical="center"/>
      <protection/>
    </xf>
    <xf numFmtId="0" fontId="19" fillId="0" borderId="19" xfId="5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10" fillId="0" borderId="22" xfId="51" applyFont="1" applyFill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66" fillId="0" borderId="24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75" fillId="0" borderId="10" xfId="0" applyFont="1" applyFill="1" applyBorder="1" applyAlignment="1">
      <alignment horizontal="center" vertical="center" wrapText="1"/>
    </xf>
    <xf numFmtId="0" fontId="10" fillId="0" borderId="12" xfId="51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1"/>
  <sheetViews>
    <sheetView zoomScale="120" zoomScaleNormal="120" workbookViewId="0" topLeftCell="A8">
      <selection activeCell="I12" sqref="I12"/>
    </sheetView>
  </sheetViews>
  <sheetFormatPr defaultColWidth="8.796875" defaultRowHeight="14.25"/>
  <cols>
    <col min="1" max="1" width="2.5" style="5" customWidth="1"/>
    <col min="2" max="2" width="3.3984375" style="5" customWidth="1"/>
    <col min="3" max="3" width="3.19921875" style="5" customWidth="1"/>
    <col min="4" max="4" width="13.8984375" style="4" customWidth="1"/>
    <col min="5" max="5" width="8.5" style="4" customWidth="1"/>
    <col min="6" max="6" width="8" style="4" customWidth="1"/>
    <col min="7" max="7" width="8" style="49" customWidth="1"/>
    <col min="8" max="8" width="7.3984375" style="49" customWidth="1"/>
    <col min="9" max="9" width="7.5" style="4" customWidth="1"/>
    <col min="10" max="10" width="6.3984375" style="4" customWidth="1"/>
    <col min="11" max="11" width="7.5" style="4" customWidth="1"/>
    <col min="12" max="12" width="6.3984375" style="4" customWidth="1"/>
    <col min="13" max="13" width="4.09765625" style="80" customWidth="1"/>
    <col min="14" max="14" width="5.69921875" style="54" customWidth="1"/>
    <col min="15" max="17" width="7.5" style="4" customWidth="1"/>
    <col min="18" max="18" width="2.8984375" style="4" customWidth="1"/>
    <col min="19" max="19" width="3" style="4" customWidth="1"/>
    <col min="20" max="21" width="9" style="4" customWidth="1"/>
    <col min="22" max="22" width="10.5" style="4" customWidth="1"/>
    <col min="23" max="16384" width="9" style="4" customWidth="1"/>
  </cols>
  <sheetData>
    <row r="1" spans="1:19" ht="2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20.25">
      <c r="A2" s="150" t="s">
        <v>252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5" ht="20.25">
      <c r="A3" s="107"/>
      <c r="B3" s="107"/>
      <c r="C3" s="107"/>
      <c r="D3" s="11"/>
      <c r="E3" s="11"/>
      <c r="F3" s="11"/>
      <c r="G3" s="11"/>
      <c r="H3" s="11"/>
      <c r="I3" s="11"/>
      <c r="J3" s="11"/>
      <c r="K3" s="11"/>
      <c r="L3" s="11"/>
      <c r="M3" s="83"/>
      <c r="N3" s="11"/>
      <c r="O3" s="11"/>
    </row>
    <row r="4" spans="1:15" ht="14.25">
      <c r="A4" s="108"/>
      <c r="B4" s="108"/>
      <c r="C4" s="108"/>
      <c r="D4" s="12"/>
      <c r="E4" s="12"/>
      <c r="F4" s="12"/>
      <c r="G4" s="50"/>
      <c r="H4" s="14"/>
      <c r="I4" s="14"/>
      <c r="J4" s="13"/>
      <c r="K4" s="13"/>
      <c r="L4" s="13"/>
      <c r="M4" s="84"/>
      <c r="N4" s="50"/>
      <c r="O4" s="13"/>
    </row>
    <row r="5" spans="1:19" s="106" customFormat="1" ht="8.25">
      <c r="A5" s="160" t="s">
        <v>1</v>
      </c>
      <c r="B5" s="157" t="s">
        <v>2</v>
      </c>
      <c r="C5" s="154" t="s">
        <v>3</v>
      </c>
      <c r="D5" s="163" t="s">
        <v>4</v>
      </c>
      <c r="E5" s="163" t="s">
        <v>253</v>
      </c>
      <c r="F5" s="163" t="s">
        <v>254</v>
      </c>
      <c r="G5" s="173" t="s">
        <v>5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s="106" customFormat="1" ht="8.25">
      <c r="A6" s="161"/>
      <c r="B6" s="158"/>
      <c r="C6" s="155"/>
      <c r="D6" s="152"/>
      <c r="E6" s="152"/>
      <c r="F6" s="152"/>
      <c r="G6" s="151" t="s">
        <v>6</v>
      </c>
      <c r="H6" s="171" t="s">
        <v>7</v>
      </c>
      <c r="I6" s="171"/>
      <c r="J6" s="171"/>
      <c r="K6" s="171"/>
      <c r="L6" s="171"/>
      <c r="M6" s="171"/>
      <c r="N6" s="172"/>
      <c r="O6" s="164" t="s">
        <v>275</v>
      </c>
      <c r="P6" s="169" t="s">
        <v>7</v>
      </c>
      <c r="Q6" s="169"/>
      <c r="R6" s="169"/>
      <c r="S6" s="170"/>
    </row>
    <row r="7" spans="1:19" s="106" customFormat="1" ht="8.25">
      <c r="A7" s="161"/>
      <c r="B7" s="158"/>
      <c r="C7" s="155"/>
      <c r="D7" s="152"/>
      <c r="E7" s="152"/>
      <c r="F7" s="152"/>
      <c r="G7" s="152"/>
      <c r="H7" s="152" t="s">
        <v>295</v>
      </c>
      <c r="I7" s="152" t="s">
        <v>286</v>
      </c>
      <c r="J7" s="152" t="s">
        <v>255</v>
      </c>
      <c r="K7" s="152" t="s">
        <v>258</v>
      </c>
      <c r="L7" s="152" t="s">
        <v>259</v>
      </c>
      <c r="M7" s="152" t="s">
        <v>294</v>
      </c>
      <c r="N7" s="152" t="s">
        <v>8</v>
      </c>
      <c r="O7" s="152"/>
      <c r="P7" s="176" t="s">
        <v>272</v>
      </c>
      <c r="Q7" s="176" t="s">
        <v>292</v>
      </c>
      <c r="R7" s="176" t="s">
        <v>293</v>
      </c>
      <c r="S7" s="176" t="s">
        <v>296</v>
      </c>
    </row>
    <row r="8" spans="1:19" s="106" customFormat="1" ht="8.25">
      <c r="A8" s="161"/>
      <c r="B8" s="158"/>
      <c r="C8" s="155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76"/>
      <c r="Q8" s="176"/>
      <c r="R8" s="176"/>
      <c r="S8" s="176"/>
    </row>
    <row r="9" spans="1:19" s="106" customFormat="1" ht="8.25">
      <c r="A9" s="161"/>
      <c r="B9" s="158"/>
      <c r="C9" s="155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76"/>
      <c r="Q9" s="176"/>
      <c r="R9" s="176"/>
      <c r="S9" s="176"/>
    </row>
    <row r="10" spans="1:19" s="106" customFormat="1" ht="95.25" customHeight="1">
      <c r="A10" s="162"/>
      <c r="B10" s="159"/>
      <c r="C10" s="156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76"/>
      <c r="Q10" s="176"/>
      <c r="R10" s="176"/>
      <c r="S10" s="176"/>
    </row>
    <row r="11" spans="1:19" s="5" customFormat="1" ht="11.25" customHeight="1">
      <c r="A11" s="15" t="s">
        <v>9</v>
      </c>
      <c r="B11" s="15" t="s">
        <v>10</v>
      </c>
      <c r="C11" s="15" t="s">
        <v>11</v>
      </c>
      <c r="D11" s="16">
        <v>4</v>
      </c>
      <c r="E11" s="17">
        <v>5</v>
      </c>
      <c r="F11" s="18">
        <v>6</v>
      </c>
      <c r="G11" s="3">
        <v>7</v>
      </c>
      <c r="H11" s="3">
        <v>8</v>
      </c>
      <c r="I11" s="17">
        <v>9</v>
      </c>
      <c r="J11" s="17">
        <v>10</v>
      </c>
      <c r="K11" s="3">
        <v>11</v>
      </c>
      <c r="L11" s="19">
        <v>12</v>
      </c>
      <c r="M11" s="85">
        <v>13</v>
      </c>
      <c r="N11" s="19">
        <v>14</v>
      </c>
      <c r="O11" s="19">
        <v>15</v>
      </c>
      <c r="P11" s="3">
        <v>16</v>
      </c>
      <c r="Q11" s="3">
        <v>17</v>
      </c>
      <c r="R11" s="3">
        <v>18</v>
      </c>
      <c r="S11" s="3">
        <v>19</v>
      </c>
    </row>
    <row r="12" spans="1:19" s="44" customFormat="1" ht="9" customHeight="1">
      <c r="A12" s="109" t="s">
        <v>12</v>
      </c>
      <c r="B12" s="110"/>
      <c r="C12" s="111"/>
      <c r="D12" s="58" t="s">
        <v>114</v>
      </c>
      <c r="E12" s="92">
        <f aca="true" t="shared" si="0" ref="E12:S12">E13+E18+E20</f>
        <v>927405.01</v>
      </c>
      <c r="F12" s="86">
        <f t="shared" si="0"/>
        <v>3711500</v>
      </c>
      <c r="G12" s="92">
        <f t="shared" si="0"/>
        <v>181500</v>
      </c>
      <c r="H12" s="86">
        <f t="shared" si="0"/>
        <v>0</v>
      </c>
      <c r="I12" s="92">
        <f t="shared" si="0"/>
        <v>179000</v>
      </c>
      <c r="J12" s="86">
        <f t="shared" si="0"/>
        <v>1500</v>
      </c>
      <c r="K12" s="92">
        <f t="shared" si="0"/>
        <v>1000</v>
      </c>
      <c r="L12" s="86">
        <f t="shared" si="0"/>
        <v>0</v>
      </c>
      <c r="M12" s="86">
        <f t="shared" si="0"/>
        <v>0</v>
      </c>
      <c r="N12" s="92">
        <f t="shared" si="0"/>
        <v>0</v>
      </c>
      <c r="O12" s="86">
        <f t="shared" si="0"/>
        <v>3530000</v>
      </c>
      <c r="P12" s="92">
        <f t="shared" si="0"/>
        <v>30000</v>
      </c>
      <c r="Q12" s="133">
        <f t="shared" si="0"/>
        <v>3500000</v>
      </c>
      <c r="R12" s="71">
        <f t="shared" si="0"/>
        <v>0</v>
      </c>
      <c r="S12" s="72">
        <f t="shared" si="0"/>
        <v>0</v>
      </c>
    </row>
    <row r="13" spans="1:19" s="6" customFormat="1" ht="20.25" customHeight="1">
      <c r="A13" s="110"/>
      <c r="B13" s="110" t="s">
        <v>13</v>
      </c>
      <c r="C13" s="111"/>
      <c r="D13" s="59" t="s">
        <v>115</v>
      </c>
      <c r="E13" s="92">
        <f>E14+E15</f>
        <v>561807.8400000001</v>
      </c>
      <c r="F13" s="87">
        <f aca="true" t="shared" si="1" ref="F13:R13">F14+F15+F16+F17</f>
        <v>3690000</v>
      </c>
      <c r="G13" s="92">
        <f t="shared" si="1"/>
        <v>160000</v>
      </c>
      <c r="H13" s="87">
        <f t="shared" si="1"/>
        <v>0</v>
      </c>
      <c r="I13" s="92">
        <f t="shared" si="1"/>
        <v>160000</v>
      </c>
      <c r="J13" s="87">
        <f t="shared" si="1"/>
        <v>0</v>
      </c>
      <c r="K13" s="92">
        <f t="shared" si="1"/>
        <v>0</v>
      </c>
      <c r="L13" s="87">
        <f t="shared" si="1"/>
        <v>0</v>
      </c>
      <c r="M13" s="87">
        <f t="shared" si="1"/>
        <v>0</v>
      </c>
      <c r="N13" s="92">
        <f t="shared" si="1"/>
        <v>0</v>
      </c>
      <c r="O13" s="87">
        <f t="shared" si="1"/>
        <v>3530000</v>
      </c>
      <c r="P13" s="92">
        <f t="shared" si="1"/>
        <v>30000</v>
      </c>
      <c r="Q13" s="87">
        <f t="shared" si="1"/>
        <v>3500000</v>
      </c>
      <c r="R13" s="73">
        <f t="shared" si="1"/>
        <v>0</v>
      </c>
      <c r="S13" s="74">
        <f>S14+S15</f>
        <v>0</v>
      </c>
    </row>
    <row r="14" spans="1:19" s="6" customFormat="1" ht="9.75" customHeight="1">
      <c r="A14" s="110"/>
      <c r="B14" s="110"/>
      <c r="C14" s="111" t="s">
        <v>14</v>
      </c>
      <c r="D14" s="60" t="s">
        <v>164</v>
      </c>
      <c r="E14" s="92">
        <v>150000</v>
      </c>
      <c r="F14" s="87">
        <v>160000</v>
      </c>
      <c r="G14" s="87">
        <v>160000</v>
      </c>
      <c r="H14" s="87">
        <v>0</v>
      </c>
      <c r="I14" s="92">
        <v>160000</v>
      </c>
      <c r="J14" s="87">
        <v>0</v>
      </c>
      <c r="K14" s="92">
        <v>0</v>
      </c>
      <c r="L14" s="87">
        <v>0</v>
      </c>
      <c r="M14" s="87">
        <v>0</v>
      </c>
      <c r="N14" s="92">
        <v>0</v>
      </c>
      <c r="O14" s="87">
        <v>0</v>
      </c>
      <c r="P14" s="92">
        <v>0</v>
      </c>
      <c r="Q14" s="93">
        <v>0</v>
      </c>
      <c r="R14" s="73">
        <v>0</v>
      </c>
      <c r="S14" s="74">
        <v>0</v>
      </c>
    </row>
    <row r="15" spans="1:19" s="6" customFormat="1" ht="21" customHeight="1">
      <c r="A15" s="110"/>
      <c r="B15" s="110"/>
      <c r="C15" s="111" t="s">
        <v>15</v>
      </c>
      <c r="D15" s="60" t="s">
        <v>165</v>
      </c>
      <c r="E15" s="92">
        <v>411807.84</v>
      </c>
      <c r="F15" s="87">
        <v>30000</v>
      </c>
      <c r="G15" s="87">
        <v>0</v>
      </c>
      <c r="H15" s="87">
        <v>0</v>
      </c>
      <c r="I15" s="92">
        <v>0</v>
      </c>
      <c r="J15" s="87">
        <v>0</v>
      </c>
      <c r="K15" s="92">
        <v>0</v>
      </c>
      <c r="L15" s="87">
        <v>0</v>
      </c>
      <c r="M15" s="87">
        <v>0</v>
      </c>
      <c r="N15" s="92">
        <v>0</v>
      </c>
      <c r="O15" s="87">
        <v>30000</v>
      </c>
      <c r="P15" s="87">
        <v>30000</v>
      </c>
      <c r="Q15" s="93">
        <v>0</v>
      </c>
      <c r="R15" s="73">
        <v>0</v>
      </c>
      <c r="S15" s="74">
        <v>0</v>
      </c>
    </row>
    <row r="16" spans="1:19" s="6" customFormat="1" ht="20.25" customHeight="1">
      <c r="A16" s="110"/>
      <c r="B16" s="110"/>
      <c r="C16" s="111" t="s">
        <v>107</v>
      </c>
      <c r="D16" s="60" t="s">
        <v>165</v>
      </c>
      <c r="E16" s="92">
        <v>0</v>
      </c>
      <c r="F16" s="87">
        <v>1300000</v>
      </c>
      <c r="G16" s="87">
        <v>0</v>
      </c>
      <c r="H16" s="87">
        <v>0</v>
      </c>
      <c r="I16" s="92">
        <v>0</v>
      </c>
      <c r="J16" s="87">
        <v>0</v>
      </c>
      <c r="K16" s="92">
        <v>0</v>
      </c>
      <c r="L16" s="87">
        <v>0</v>
      </c>
      <c r="M16" s="87">
        <v>0</v>
      </c>
      <c r="N16" s="92">
        <v>0</v>
      </c>
      <c r="O16" s="87">
        <v>1300000</v>
      </c>
      <c r="P16" s="92">
        <v>0</v>
      </c>
      <c r="Q16" s="87">
        <v>1300000</v>
      </c>
      <c r="R16" s="73">
        <v>0</v>
      </c>
      <c r="S16" s="74">
        <v>0</v>
      </c>
    </row>
    <row r="17" spans="1:19" s="6" customFormat="1" ht="21" customHeight="1">
      <c r="A17" s="110"/>
      <c r="B17" s="110"/>
      <c r="C17" s="111" t="s">
        <v>108</v>
      </c>
      <c r="D17" s="60" t="s">
        <v>165</v>
      </c>
      <c r="E17" s="92">
        <v>0</v>
      </c>
      <c r="F17" s="87">
        <v>2200000</v>
      </c>
      <c r="G17" s="87">
        <v>0</v>
      </c>
      <c r="H17" s="87">
        <v>0</v>
      </c>
      <c r="I17" s="92">
        <v>0</v>
      </c>
      <c r="J17" s="87">
        <v>0</v>
      </c>
      <c r="K17" s="92">
        <v>0</v>
      </c>
      <c r="L17" s="87">
        <v>0</v>
      </c>
      <c r="M17" s="87">
        <v>0</v>
      </c>
      <c r="N17" s="92">
        <v>0</v>
      </c>
      <c r="O17" s="87">
        <v>2200000</v>
      </c>
      <c r="P17" s="92">
        <v>0</v>
      </c>
      <c r="Q17" s="87">
        <v>2200000</v>
      </c>
      <c r="R17" s="73">
        <v>0</v>
      </c>
      <c r="S17" s="74">
        <v>0</v>
      </c>
    </row>
    <row r="18" spans="1:19" s="6" customFormat="1" ht="11.25" customHeight="1">
      <c r="A18" s="110"/>
      <c r="B18" s="110" t="s">
        <v>16</v>
      </c>
      <c r="C18" s="111"/>
      <c r="D18" s="59" t="s">
        <v>116</v>
      </c>
      <c r="E18" s="92">
        <f aca="true" t="shared" si="2" ref="E18:O18">E19</f>
        <v>9500</v>
      </c>
      <c r="F18" s="87">
        <f t="shared" si="2"/>
        <v>9000</v>
      </c>
      <c r="G18" s="92">
        <f t="shared" si="2"/>
        <v>9000</v>
      </c>
      <c r="H18" s="87">
        <f t="shared" si="2"/>
        <v>0</v>
      </c>
      <c r="I18" s="92">
        <f t="shared" si="2"/>
        <v>9000</v>
      </c>
      <c r="J18" s="87">
        <f t="shared" si="2"/>
        <v>0</v>
      </c>
      <c r="K18" s="92">
        <f t="shared" si="2"/>
        <v>0</v>
      </c>
      <c r="L18" s="87">
        <f>L19</f>
        <v>0</v>
      </c>
      <c r="M18" s="87">
        <f>M19</f>
        <v>0</v>
      </c>
      <c r="N18" s="92">
        <f>N19</f>
        <v>0</v>
      </c>
      <c r="O18" s="87">
        <f t="shared" si="2"/>
        <v>0</v>
      </c>
      <c r="P18" s="92">
        <f>P19</f>
        <v>0</v>
      </c>
      <c r="Q18" s="93">
        <f>Q19</f>
        <v>0</v>
      </c>
      <c r="R18" s="73">
        <f>R19</f>
        <v>0</v>
      </c>
      <c r="S18" s="74">
        <f>S19</f>
        <v>0</v>
      </c>
    </row>
    <row r="19" spans="1:19" s="6" customFormat="1" ht="40.5" customHeight="1">
      <c r="A19" s="110"/>
      <c r="B19" s="110"/>
      <c r="C19" s="111" t="s">
        <v>17</v>
      </c>
      <c r="D19" s="61" t="s">
        <v>166</v>
      </c>
      <c r="E19" s="92">
        <v>9500</v>
      </c>
      <c r="F19" s="87">
        <v>9000</v>
      </c>
      <c r="G19" s="87">
        <v>9000</v>
      </c>
      <c r="H19" s="87">
        <v>0</v>
      </c>
      <c r="I19" s="87">
        <v>9000</v>
      </c>
      <c r="J19" s="87">
        <v>0</v>
      </c>
      <c r="K19" s="92">
        <v>0</v>
      </c>
      <c r="L19" s="87">
        <v>0</v>
      </c>
      <c r="M19" s="87">
        <v>0</v>
      </c>
      <c r="N19" s="92">
        <v>0</v>
      </c>
      <c r="O19" s="87">
        <v>0</v>
      </c>
      <c r="P19" s="92">
        <v>0</v>
      </c>
      <c r="Q19" s="93">
        <v>0</v>
      </c>
      <c r="R19" s="73">
        <v>0</v>
      </c>
      <c r="S19" s="74">
        <v>0</v>
      </c>
    </row>
    <row r="20" spans="1:19" s="6" customFormat="1" ht="12" customHeight="1">
      <c r="A20" s="110"/>
      <c r="B20" s="110" t="s">
        <v>18</v>
      </c>
      <c r="C20" s="111"/>
      <c r="D20" s="59" t="s">
        <v>117</v>
      </c>
      <c r="E20" s="92">
        <f aca="true" t="shared" si="3" ref="E20:O20">E21+E22+E23+E24+E25+E26+E27+E28</f>
        <v>356097.17</v>
      </c>
      <c r="F20" s="87">
        <f>F21+F22+F23+F24+F25+F26+F27+F28</f>
        <v>12500</v>
      </c>
      <c r="G20" s="92">
        <f t="shared" si="3"/>
        <v>12500</v>
      </c>
      <c r="H20" s="87">
        <f t="shared" si="3"/>
        <v>0</v>
      </c>
      <c r="I20" s="92">
        <f t="shared" si="3"/>
        <v>10000</v>
      </c>
      <c r="J20" s="87">
        <f t="shared" si="3"/>
        <v>1500</v>
      </c>
      <c r="K20" s="92">
        <f t="shared" si="3"/>
        <v>1000</v>
      </c>
      <c r="L20" s="87">
        <f>L21+L22+L23+L24+L25+L26+L27+L28</f>
        <v>0</v>
      </c>
      <c r="M20" s="87">
        <f>M21+M22+M23+M24+M25+M26+M27+M28</f>
        <v>0</v>
      </c>
      <c r="N20" s="92">
        <f>N21+N22+N23+N24+N25+N26+N27+N28</f>
        <v>0</v>
      </c>
      <c r="O20" s="87">
        <f t="shared" si="3"/>
        <v>0</v>
      </c>
      <c r="P20" s="92">
        <f>P21+P22+P23+P24+P25+P26+P27+P28</f>
        <v>0</v>
      </c>
      <c r="Q20" s="93">
        <f>Q21+Q22+Q23+Q24+Q25+Q26+Q27+Q28</f>
        <v>0</v>
      </c>
      <c r="R20" s="73">
        <f>R21+R22+R23+R24+R25+R26+R27+R28</f>
        <v>0</v>
      </c>
      <c r="S20" s="74">
        <f>S21+S22+S23+S24+S25+S26+S27+S28</f>
        <v>0</v>
      </c>
    </row>
    <row r="21" spans="1:19" s="6" customFormat="1" ht="49.5" customHeight="1">
      <c r="A21" s="110"/>
      <c r="B21" s="110"/>
      <c r="C21" s="111" t="s">
        <v>264</v>
      </c>
      <c r="D21" s="60" t="s">
        <v>271</v>
      </c>
      <c r="E21" s="92">
        <v>1500</v>
      </c>
      <c r="F21" s="87">
        <v>1500</v>
      </c>
      <c r="G21" s="87">
        <v>1500</v>
      </c>
      <c r="H21" s="87">
        <v>0</v>
      </c>
      <c r="I21" s="92">
        <v>0</v>
      </c>
      <c r="J21" s="87">
        <v>1500</v>
      </c>
      <c r="K21" s="92">
        <v>0</v>
      </c>
      <c r="L21" s="87">
        <v>0</v>
      </c>
      <c r="M21" s="87">
        <v>0</v>
      </c>
      <c r="N21" s="92">
        <v>0</v>
      </c>
      <c r="O21" s="87">
        <v>0</v>
      </c>
      <c r="P21" s="92">
        <v>0</v>
      </c>
      <c r="Q21" s="93">
        <v>0</v>
      </c>
      <c r="R21" s="73">
        <v>0</v>
      </c>
      <c r="S21" s="74">
        <v>0</v>
      </c>
    </row>
    <row r="22" spans="1:19" s="6" customFormat="1" ht="30" customHeight="1">
      <c r="A22" s="110"/>
      <c r="B22" s="110"/>
      <c r="C22" s="111" t="s">
        <v>28</v>
      </c>
      <c r="D22" s="60" t="s">
        <v>172</v>
      </c>
      <c r="E22" s="92">
        <v>1000</v>
      </c>
      <c r="F22" s="87">
        <v>1000</v>
      </c>
      <c r="G22" s="87">
        <v>1000</v>
      </c>
      <c r="H22" s="87">
        <v>0</v>
      </c>
      <c r="I22" s="92">
        <v>0</v>
      </c>
      <c r="J22" s="87">
        <v>0</v>
      </c>
      <c r="K22" s="92">
        <v>1000</v>
      </c>
      <c r="L22" s="87">
        <v>0</v>
      </c>
      <c r="M22" s="87">
        <v>0</v>
      </c>
      <c r="N22" s="92">
        <v>0</v>
      </c>
      <c r="O22" s="87">
        <v>0</v>
      </c>
      <c r="P22" s="92">
        <v>0</v>
      </c>
      <c r="Q22" s="93">
        <v>0</v>
      </c>
      <c r="R22" s="73">
        <v>0</v>
      </c>
      <c r="S22" s="74">
        <v>0</v>
      </c>
    </row>
    <row r="23" spans="1:19" s="6" customFormat="1" ht="20.25" customHeight="1">
      <c r="A23" s="110"/>
      <c r="B23" s="110"/>
      <c r="C23" s="111" t="s">
        <v>19</v>
      </c>
      <c r="D23" s="61" t="s">
        <v>167</v>
      </c>
      <c r="E23" s="92">
        <v>874.27</v>
      </c>
      <c r="F23" s="87">
        <v>0</v>
      </c>
      <c r="G23" s="87">
        <v>0</v>
      </c>
      <c r="H23" s="87">
        <v>0</v>
      </c>
      <c r="I23" s="92">
        <v>0</v>
      </c>
      <c r="J23" s="87">
        <v>0</v>
      </c>
      <c r="K23" s="92">
        <v>0</v>
      </c>
      <c r="L23" s="87">
        <v>0</v>
      </c>
      <c r="M23" s="87">
        <v>0</v>
      </c>
      <c r="N23" s="92">
        <v>0</v>
      </c>
      <c r="O23" s="87">
        <v>0</v>
      </c>
      <c r="P23" s="92">
        <v>0</v>
      </c>
      <c r="Q23" s="93">
        <v>0</v>
      </c>
      <c r="R23" s="73">
        <v>0</v>
      </c>
      <c r="S23" s="74">
        <v>0</v>
      </c>
    </row>
    <row r="24" spans="1:19" s="6" customFormat="1" ht="10.5" customHeight="1">
      <c r="A24" s="110"/>
      <c r="B24" s="110"/>
      <c r="C24" s="111" t="s">
        <v>20</v>
      </c>
      <c r="D24" s="61" t="s">
        <v>168</v>
      </c>
      <c r="E24" s="92">
        <v>139.28</v>
      </c>
      <c r="F24" s="87">
        <v>0</v>
      </c>
      <c r="G24" s="87">
        <v>0</v>
      </c>
      <c r="H24" s="87">
        <v>0</v>
      </c>
      <c r="I24" s="92">
        <v>0</v>
      </c>
      <c r="J24" s="87">
        <v>0</v>
      </c>
      <c r="K24" s="92">
        <v>0</v>
      </c>
      <c r="L24" s="87">
        <v>0</v>
      </c>
      <c r="M24" s="87">
        <v>0</v>
      </c>
      <c r="N24" s="92">
        <v>0</v>
      </c>
      <c r="O24" s="87">
        <v>0</v>
      </c>
      <c r="P24" s="92">
        <v>0</v>
      </c>
      <c r="Q24" s="93">
        <v>0</v>
      </c>
      <c r="R24" s="73">
        <v>0</v>
      </c>
      <c r="S24" s="74">
        <v>0</v>
      </c>
    </row>
    <row r="25" spans="1:19" s="6" customFormat="1" ht="19.5" customHeight="1">
      <c r="A25" s="110"/>
      <c r="B25" s="110"/>
      <c r="C25" s="111" t="s">
        <v>21</v>
      </c>
      <c r="D25" s="60" t="s">
        <v>169</v>
      </c>
      <c r="E25" s="92">
        <v>5684.43</v>
      </c>
      <c r="F25" s="87">
        <v>0</v>
      </c>
      <c r="G25" s="87">
        <v>0</v>
      </c>
      <c r="H25" s="87">
        <v>0</v>
      </c>
      <c r="I25" s="92">
        <v>0</v>
      </c>
      <c r="J25" s="87">
        <v>0</v>
      </c>
      <c r="K25" s="92">
        <v>0</v>
      </c>
      <c r="L25" s="87">
        <v>0</v>
      </c>
      <c r="M25" s="87">
        <v>0</v>
      </c>
      <c r="N25" s="92">
        <v>0</v>
      </c>
      <c r="O25" s="87">
        <v>0</v>
      </c>
      <c r="P25" s="92">
        <v>0</v>
      </c>
      <c r="Q25" s="93">
        <v>0</v>
      </c>
      <c r="R25" s="73">
        <v>0</v>
      </c>
      <c r="S25" s="74">
        <v>0</v>
      </c>
    </row>
    <row r="26" spans="1:19" s="6" customFormat="1" ht="21.75" customHeight="1">
      <c r="A26" s="110"/>
      <c r="B26" s="110"/>
      <c r="C26" s="111" t="s">
        <v>22</v>
      </c>
      <c r="D26" s="60" t="s">
        <v>170</v>
      </c>
      <c r="E26" s="92">
        <v>7000</v>
      </c>
      <c r="F26" s="87">
        <v>5000</v>
      </c>
      <c r="G26" s="87">
        <v>5000</v>
      </c>
      <c r="H26" s="87">
        <v>0</v>
      </c>
      <c r="I26" s="87">
        <v>5000</v>
      </c>
      <c r="J26" s="87">
        <v>0</v>
      </c>
      <c r="K26" s="92">
        <v>0</v>
      </c>
      <c r="L26" s="87">
        <v>0</v>
      </c>
      <c r="M26" s="87">
        <v>0</v>
      </c>
      <c r="N26" s="92">
        <v>0</v>
      </c>
      <c r="O26" s="87">
        <v>0</v>
      </c>
      <c r="P26" s="92">
        <v>0</v>
      </c>
      <c r="Q26" s="93">
        <v>0</v>
      </c>
      <c r="R26" s="73">
        <v>0</v>
      </c>
      <c r="S26" s="74">
        <v>0</v>
      </c>
    </row>
    <row r="27" spans="1:19" s="6" customFormat="1" ht="12" customHeight="1">
      <c r="A27" s="110"/>
      <c r="B27" s="110"/>
      <c r="C27" s="111" t="s">
        <v>23</v>
      </c>
      <c r="D27" s="60" t="s">
        <v>171</v>
      </c>
      <c r="E27" s="92">
        <v>5000</v>
      </c>
      <c r="F27" s="87">
        <v>5000</v>
      </c>
      <c r="G27" s="87">
        <v>5000</v>
      </c>
      <c r="H27" s="87">
        <v>0</v>
      </c>
      <c r="I27" s="87">
        <v>5000</v>
      </c>
      <c r="J27" s="87">
        <v>0</v>
      </c>
      <c r="K27" s="92">
        <v>0</v>
      </c>
      <c r="L27" s="87">
        <v>0</v>
      </c>
      <c r="M27" s="87">
        <v>0</v>
      </c>
      <c r="N27" s="92">
        <v>0</v>
      </c>
      <c r="O27" s="87">
        <v>0</v>
      </c>
      <c r="P27" s="92">
        <v>0</v>
      </c>
      <c r="Q27" s="93">
        <v>0</v>
      </c>
      <c r="R27" s="73">
        <v>0</v>
      </c>
      <c r="S27" s="74">
        <v>0</v>
      </c>
    </row>
    <row r="28" spans="1:19" s="7" customFormat="1" ht="11.25" customHeight="1">
      <c r="A28" s="110"/>
      <c r="B28" s="110"/>
      <c r="C28" s="112" t="s">
        <v>14</v>
      </c>
      <c r="D28" s="60" t="s">
        <v>164</v>
      </c>
      <c r="E28" s="94">
        <v>334899.19</v>
      </c>
      <c r="F28" s="87">
        <v>0</v>
      </c>
      <c r="G28" s="87">
        <v>0</v>
      </c>
      <c r="H28" s="87">
        <v>0</v>
      </c>
      <c r="I28" s="92">
        <v>0</v>
      </c>
      <c r="J28" s="87">
        <v>0</v>
      </c>
      <c r="K28" s="92">
        <v>0</v>
      </c>
      <c r="L28" s="87">
        <v>0</v>
      </c>
      <c r="M28" s="87">
        <v>0</v>
      </c>
      <c r="N28" s="92">
        <v>0</v>
      </c>
      <c r="O28" s="87">
        <v>0</v>
      </c>
      <c r="P28" s="92">
        <v>0</v>
      </c>
      <c r="Q28" s="93">
        <v>0</v>
      </c>
      <c r="R28" s="75">
        <v>0</v>
      </c>
      <c r="S28" s="74">
        <v>0</v>
      </c>
    </row>
    <row r="29" spans="1:19" s="44" customFormat="1" ht="10.5" customHeight="1">
      <c r="A29" s="110" t="s">
        <v>24</v>
      </c>
      <c r="B29" s="110"/>
      <c r="C29" s="111"/>
      <c r="D29" s="59" t="s">
        <v>118</v>
      </c>
      <c r="E29" s="92">
        <f aca="true" t="shared" si="4" ref="E29:O30">E30</f>
        <v>7000</v>
      </c>
      <c r="F29" s="87">
        <f t="shared" si="4"/>
        <v>0</v>
      </c>
      <c r="G29" s="92">
        <f>G30</f>
        <v>0</v>
      </c>
      <c r="H29" s="87">
        <f t="shared" si="4"/>
        <v>0</v>
      </c>
      <c r="I29" s="92">
        <f t="shared" si="4"/>
        <v>0</v>
      </c>
      <c r="J29" s="87">
        <f t="shared" si="4"/>
        <v>0</v>
      </c>
      <c r="K29" s="92">
        <f t="shared" si="4"/>
        <v>0</v>
      </c>
      <c r="L29" s="87">
        <f aca="true" t="shared" si="5" ref="L29:N30">L30</f>
        <v>0</v>
      </c>
      <c r="M29" s="87">
        <f t="shared" si="5"/>
        <v>0</v>
      </c>
      <c r="N29" s="92">
        <f t="shared" si="5"/>
        <v>0</v>
      </c>
      <c r="O29" s="87">
        <f t="shared" si="4"/>
        <v>0</v>
      </c>
      <c r="P29" s="92">
        <f aca="true" t="shared" si="6" ref="P29:S30">P30</f>
        <v>0</v>
      </c>
      <c r="Q29" s="93">
        <f t="shared" si="6"/>
        <v>0</v>
      </c>
      <c r="R29" s="73">
        <f t="shared" si="6"/>
        <v>0</v>
      </c>
      <c r="S29" s="74">
        <f t="shared" si="6"/>
        <v>0</v>
      </c>
    </row>
    <row r="30" spans="1:19" s="6" customFormat="1" ht="11.25" customHeight="1">
      <c r="A30" s="110"/>
      <c r="B30" s="110" t="s">
        <v>25</v>
      </c>
      <c r="C30" s="111"/>
      <c r="D30" s="59" t="s">
        <v>117</v>
      </c>
      <c r="E30" s="92">
        <f t="shared" si="4"/>
        <v>7000</v>
      </c>
      <c r="F30" s="87">
        <f t="shared" si="4"/>
        <v>0</v>
      </c>
      <c r="G30" s="92">
        <f t="shared" si="4"/>
        <v>0</v>
      </c>
      <c r="H30" s="87">
        <f t="shared" si="4"/>
        <v>0</v>
      </c>
      <c r="I30" s="92">
        <f t="shared" si="4"/>
        <v>0</v>
      </c>
      <c r="J30" s="87">
        <f t="shared" si="4"/>
        <v>0</v>
      </c>
      <c r="K30" s="92">
        <f t="shared" si="4"/>
        <v>0</v>
      </c>
      <c r="L30" s="87">
        <f t="shared" si="5"/>
        <v>0</v>
      </c>
      <c r="M30" s="87">
        <f t="shared" si="5"/>
        <v>0</v>
      </c>
      <c r="N30" s="92">
        <f t="shared" si="5"/>
        <v>0</v>
      </c>
      <c r="O30" s="87">
        <f t="shared" si="4"/>
        <v>0</v>
      </c>
      <c r="P30" s="92">
        <f t="shared" si="6"/>
        <v>0</v>
      </c>
      <c r="Q30" s="93">
        <f t="shared" si="6"/>
        <v>0</v>
      </c>
      <c r="R30" s="73">
        <f t="shared" si="6"/>
        <v>0</v>
      </c>
      <c r="S30" s="74">
        <f t="shared" si="6"/>
        <v>0</v>
      </c>
    </row>
    <row r="31" spans="1:19" s="6" customFormat="1" ht="21" customHeight="1">
      <c r="A31" s="110"/>
      <c r="B31" s="110"/>
      <c r="C31" s="111" t="s">
        <v>21</v>
      </c>
      <c r="D31" s="60" t="s">
        <v>169</v>
      </c>
      <c r="E31" s="92">
        <v>7000</v>
      </c>
      <c r="F31" s="87">
        <v>0</v>
      </c>
      <c r="G31" s="87">
        <v>0</v>
      </c>
      <c r="H31" s="87">
        <v>0</v>
      </c>
      <c r="I31" s="92">
        <v>0</v>
      </c>
      <c r="J31" s="87">
        <v>0</v>
      </c>
      <c r="K31" s="92">
        <v>0</v>
      </c>
      <c r="L31" s="87">
        <v>0</v>
      </c>
      <c r="M31" s="87">
        <v>0</v>
      </c>
      <c r="N31" s="92">
        <v>0</v>
      </c>
      <c r="O31" s="87">
        <v>0</v>
      </c>
      <c r="P31" s="92">
        <v>0</v>
      </c>
      <c r="Q31" s="93">
        <v>0</v>
      </c>
      <c r="R31" s="73">
        <v>0</v>
      </c>
      <c r="S31" s="74">
        <v>0</v>
      </c>
    </row>
    <row r="32" spans="1:19" s="44" customFormat="1" ht="10.5" customHeight="1">
      <c r="A32" s="110" t="s">
        <v>26</v>
      </c>
      <c r="B32" s="110"/>
      <c r="C32" s="111"/>
      <c r="D32" s="59" t="s">
        <v>204</v>
      </c>
      <c r="E32" s="92">
        <f aca="true" t="shared" si="7" ref="E32:O32">E33</f>
        <v>1165335</v>
      </c>
      <c r="F32" s="87">
        <f t="shared" si="7"/>
        <v>4403250</v>
      </c>
      <c r="G32" s="92">
        <f t="shared" si="7"/>
        <v>497250</v>
      </c>
      <c r="H32" s="87">
        <f t="shared" si="7"/>
        <v>187550</v>
      </c>
      <c r="I32" s="92">
        <f t="shared" si="7"/>
        <v>308700</v>
      </c>
      <c r="J32" s="87">
        <f t="shared" si="7"/>
        <v>0</v>
      </c>
      <c r="K32" s="92">
        <f t="shared" si="7"/>
        <v>1000</v>
      </c>
      <c r="L32" s="87">
        <f>L33</f>
        <v>0</v>
      </c>
      <c r="M32" s="87">
        <f>M33</f>
        <v>0</v>
      </c>
      <c r="N32" s="92">
        <f>N33</f>
        <v>0</v>
      </c>
      <c r="O32" s="87">
        <f t="shared" si="7"/>
        <v>3906000</v>
      </c>
      <c r="P32" s="92">
        <f>P33</f>
        <v>3570000</v>
      </c>
      <c r="Q32" s="93">
        <f>Q33</f>
        <v>0</v>
      </c>
      <c r="R32" s="73">
        <f>R33</f>
        <v>0</v>
      </c>
      <c r="S32" s="74">
        <f>S33</f>
        <v>0</v>
      </c>
    </row>
    <row r="33" spans="1:19" s="6" customFormat="1" ht="10.5" customHeight="1">
      <c r="A33" s="110"/>
      <c r="B33" s="110" t="s">
        <v>27</v>
      </c>
      <c r="C33" s="111"/>
      <c r="D33" s="59" t="s">
        <v>119</v>
      </c>
      <c r="E33" s="92">
        <f aca="true" t="shared" si="8" ref="E33:O33">E34+E35+E36+E37+E38+E39+E40+E41+E42+E43+E44+E45+E46+E47+E48+E49+E50</f>
        <v>1165335</v>
      </c>
      <c r="F33" s="87">
        <f t="shared" si="8"/>
        <v>4403250</v>
      </c>
      <c r="G33" s="92">
        <f>G34+G35+G36+G37+G38+G39+G40+G41+G42+G43+G44+G45+G46+G47+G48+G49+G50</f>
        <v>497250</v>
      </c>
      <c r="H33" s="87">
        <f t="shared" si="8"/>
        <v>187550</v>
      </c>
      <c r="I33" s="92">
        <f t="shared" si="8"/>
        <v>308700</v>
      </c>
      <c r="J33" s="87">
        <f t="shared" si="8"/>
        <v>0</v>
      </c>
      <c r="K33" s="92">
        <f t="shared" si="8"/>
        <v>1000</v>
      </c>
      <c r="L33" s="87">
        <f>L34+L35+L36+L37+L38+L39+L40+L41+L42+L43+L44+L45+L46+L47+L48+L49+L50</f>
        <v>0</v>
      </c>
      <c r="M33" s="87">
        <f>M34+M35+M36+M37+M38+M39+M40+M41+M42+M43+M44+M45+M46+M47+M48+M49+M50</f>
        <v>0</v>
      </c>
      <c r="N33" s="92">
        <f>N34+N35+N36+N37+N38+N39+N40+N41+N42+N43+N44+N45+N46+N47+N48+N49+N50</f>
        <v>0</v>
      </c>
      <c r="O33" s="87">
        <f t="shared" si="8"/>
        <v>3906000</v>
      </c>
      <c r="P33" s="92">
        <f>P34+P35+P36+P37+P38+P39+P40+P41+P42+P43+P44+P45+P46+P47+P48+P49+P50</f>
        <v>3570000</v>
      </c>
      <c r="Q33" s="93">
        <f>Q34+Q35+Q36+Q37+Q38+Q39+Q40+Q41+Q42+Q43+Q44+Q45+Q46+Q47+Q48+Q49+Q50</f>
        <v>0</v>
      </c>
      <c r="R33" s="73">
        <f>R34+R35+R36+R37+R38+R39+R40+R41+R42+R43+R44+R45+R46+R47+R48+R49+R50</f>
        <v>0</v>
      </c>
      <c r="S33" s="74">
        <f>S34+S35+S36+S37+S38+S39+S40+S41+S42+S43+S44+S45+S46+S47+S48+S49+S50</f>
        <v>0</v>
      </c>
    </row>
    <row r="34" spans="1:19" s="6" customFormat="1" ht="30" customHeight="1">
      <c r="A34" s="110"/>
      <c r="B34" s="110"/>
      <c r="C34" s="111" t="s">
        <v>28</v>
      </c>
      <c r="D34" s="60" t="s">
        <v>172</v>
      </c>
      <c r="E34" s="92">
        <v>1000</v>
      </c>
      <c r="F34" s="87">
        <v>1000</v>
      </c>
      <c r="G34" s="87">
        <v>1000</v>
      </c>
      <c r="H34" s="87">
        <v>0</v>
      </c>
      <c r="I34" s="92">
        <v>0</v>
      </c>
      <c r="J34" s="87">
        <v>0</v>
      </c>
      <c r="K34" s="92">
        <v>1000</v>
      </c>
      <c r="L34" s="87">
        <v>0</v>
      </c>
      <c r="M34" s="87">
        <v>0</v>
      </c>
      <c r="N34" s="92">
        <v>0</v>
      </c>
      <c r="O34" s="87">
        <v>0</v>
      </c>
      <c r="P34" s="92">
        <v>0</v>
      </c>
      <c r="Q34" s="93">
        <v>0</v>
      </c>
      <c r="R34" s="73">
        <v>0</v>
      </c>
      <c r="S34" s="74">
        <v>0</v>
      </c>
    </row>
    <row r="35" spans="1:19" s="6" customFormat="1" ht="21" customHeight="1">
      <c r="A35" s="110"/>
      <c r="B35" s="110"/>
      <c r="C35" s="111" t="s">
        <v>29</v>
      </c>
      <c r="D35" s="60" t="s">
        <v>173</v>
      </c>
      <c r="E35" s="92">
        <v>126000</v>
      </c>
      <c r="F35" s="87">
        <v>132000</v>
      </c>
      <c r="G35" s="87">
        <v>132000</v>
      </c>
      <c r="H35" s="87">
        <v>132000</v>
      </c>
      <c r="I35" s="92">
        <v>0</v>
      </c>
      <c r="J35" s="87">
        <v>0</v>
      </c>
      <c r="K35" s="92">
        <v>0</v>
      </c>
      <c r="L35" s="87">
        <v>0</v>
      </c>
      <c r="M35" s="87">
        <v>0</v>
      </c>
      <c r="N35" s="92">
        <v>0</v>
      </c>
      <c r="O35" s="87">
        <v>0</v>
      </c>
      <c r="P35" s="92">
        <v>0</v>
      </c>
      <c r="Q35" s="93">
        <v>0</v>
      </c>
      <c r="R35" s="73">
        <v>0</v>
      </c>
      <c r="S35" s="74">
        <v>0</v>
      </c>
    </row>
    <row r="36" spans="1:19" s="6" customFormat="1" ht="20.25" customHeight="1">
      <c r="A36" s="110"/>
      <c r="B36" s="110"/>
      <c r="C36" s="111" t="s">
        <v>30</v>
      </c>
      <c r="D36" s="61" t="s">
        <v>174</v>
      </c>
      <c r="E36" s="92">
        <v>9500</v>
      </c>
      <c r="F36" s="87">
        <v>10200</v>
      </c>
      <c r="G36" s="87">
        <v>10200</v>
      </c>
      <c r="H36" s="87">
        <v>10200</v>
      </c>
      <c r="I36" s="92">
        <v>0</v>
      </c>
      <c r="J36" s="87">
        <v>0</v>
      </c>
      <c r="K36" s="92">
        <v>0</v>
      </c>
      <c r="L36" s="87">
        <v>0</v>
      </c>
      <c r="M36" s="87">
        <v>0</v>
      </c>
      <c r="N36" s="92">
        <v>0</v>
      </c>
      <c r="O36" s="87">
        <v>0</v>
      </c>
      <c r="P36" s="92">
        <v>0</v>
      </c>
      <c r="Q36" s="93">
        <v>0</v>
      </c>
      <c r="R36" s="73">
        <v>0</v>
      </c>
      <c r="S36" s="74">
        <v>0</v>
      </c>
    </row>
    <row r="37" spans="1:19" s="6" customFormat="1" ht="21" customHeight="1">
      <c r="A37" s="110"/>
      <c r="B37" s="110"/>
      <c r="C37" s="111" t="s">
        <v>19</v>
      </c>
      <c r="D37" s="61" t="s">
        <v>167</v>
      </c>
      <c r="E37" s="92">
        <v>20500</v>
      </c>
      <c r="F37" s="87">
        <v>21870</v>
      </c>
      <c r="G37" s="87">
        <v>21870</v>
      </c>
      <c r="H37" s="87">
        <v>21870</v>
      </c>
      <c r="I37" s="92">
        <v>0</v>
      </c>
      <c r="J37" s="87">
        <v>0</v>
      </c>
      <c r="K37" s="92">
        <v>0</v>
      </c>
      <c r="L37" s="87">
        <v>0</v>
      </c>
      <c r="M37" s="87">
        <v>0</v>
      </c>
      <c r="N37" s="92">
        <v>0</v>
      </c>
      <c r="O37" s="87">
        <v>0</v>
      </c>
      <c r="P37" s="92">
        <v>0</v>
      </c>
      <c r="Q37" s="93">
        <v>0</v>
      </c>
      <c r="R37" s="73">
        <v>0</v>
      </c>
      <c r="S37" s="74">
        <v>0</v>
      </c>
    </row>
    <row r="38" spans="1:19" s="6" customFormat="1" ht="11.25" customHeight="1">
      <c r="A38" s="110"/>
      <c r="B38" s="110"/>
      <c r="C38" s="111" t="s">
        <v>20</v>
      </c>
      <c r="D38" s="61" t="s">
        <v>168</v>
      </c>
      <c r="E38" s="92">
        <v>3300</v>
      </c>
      <c r="F38" s="87">
        <v>3480</v>
      </c>
      <c r="G38" s="87">
        <v>3480</v>
      </c>
      <c r="H38" s="87">
        <v>3480</v>
      </c>
      <c r="I38" s="92">
        <v>0</v>
      </c>
      <c r="J38" s="87">
        <v>0</v>
      </c>
      <c r="K38" s="92">
        <v>0</v>
      </c>
      <c r="L38" s="87">
        <v>0</v>
      </c>
      <c r="M38" s="87">
        <v>0</v>
      </c>
      <c r="N38" s="92">
        <v>0</v>
      </c>
      <c r="O38" s="87">
        <v>0</v>
      </c>
      <c r="P38" s="92">
        <v>0</v>
      </c>
      <c r="Q38" s="93">
        <v>0</v>
      </c>
      <c r="R38" s="73">
        <v>0</v>
      </c>
      <c r="S38" s="74">
        <v>0</v>
      </c>
    </row>
    <row r="39" spans="1:19" s="6" customFormat="1" ht="20.25" customHeight="1">
      <c r="A39" s="110"/>
      <c r="B39" s="110"/>
      <c r="C39" s="111" t="s">
        <v>21</v>
      </c>
      <c r="D39" s="60" t="s">
        <v>169</v>
      </c>
      <c r="E39" s="92">
        <v>20000</v>
      </c>
      <c r="F39" s="87">
        <v>20000</v>
      </c>
      <c r="G39" s="87">
        <v>20000</v>
      </c>
      <c r="H39" s="87">
        <v>20000</v>
      </c>
      <c r="I39" s="92">
        <v>0</v>
      </c>
      <c r="J39" s="87">
        <v>0</v>
      </c>
      <c r="K39" s="92">
        <v>0</v>
      </c>
      <c r="L39" s="87">
        <v>0</v>
      </c>
      <c r="M39" s="87">
        <v>0</v>
      </c>
      <c r="N39" s="92">
        <v>0</v>
      </c>
      <c r="O39" s="87">
        <v>0</v>
      </c>
      <c r="P39" s="92">
        <v>0</v>
      </c>
      <c r="Q39" s="93">
        <v>0</v>
      </c>
      <c r="R39" s="73">
        <v>0</v>
      </c>
      <c r="S39" s="74">
        <v>0</v>
      </c>
    </row>
    <row r="40" spans="1:19" s="6" customFormat="1" ht="21.75" customHeight="1">
      <c r="A40" s="110"/>
      <c r="B40" s="110"/>
      <c r="C40" s="111" t="s">
        <v>22</v>
      </c>
      <c r="D40" s="60" t="s">
        <v>170</v>
      </c>
      <c r="E40" s="92">
        <v>200000</v>
      </c>
      <c r="F40" s="87">
        <v>180000</v>
      </c>
      <c r="G40" s="87">
        <v>180000</v>
      </c>
      <c r="H40" s="87">
        <v>0</v>
      </c>
      <c r="I40" s="87">
        <v>180000</v>
      </c>
      <c r="J40" s="87">
        <v>0</v>
      </c>
      <c r="K40" s="92">
        <v>0</v>
      </c>
      <c r="L40" s="87">
        <v>0</v>
      </c>
      <c r="M40" s="87">
        <v>0</v>
      </c>
      <c r="N40" s="92">
        <v>0</v>
      </c>
      <c r="O40" s="87">
        <v>0</v>
      </c>
      <c r="P40" s="92">
        <v>0</v>
      </c>
      <c r="Q40" s="93">
        <v>0</v>
      </c>
      <c r="R40" s="73">
        <v>0</v>
      </c>
      <c r="S40" s="74">
        <v>0</v>
      </c>
    </row>
    <row r="41" spans="1:19" s="6" customFormat="1" ht="12" customHeight="1">
      <c r="A41" s="110"/>
      <c r="B41" s="110"/>
      <c r="C41" s="111" t="s">
        <v>31</v>
      </c>
      <c r="D41" s="60" t="s">
        <v>176</v>
      </c>
      <c r="E41" s="92">
        <v>5100</v>
      </c>
      <c r="F41" s="87">
        <v>5100</v>
      </c>
      <c r="G41" s="87">
        <v>5100</v>
      </c>
      <c r="H41" s="87">
        <v>0</v>
      </c>
      <c r="I41" s="87">
        <v>5100</v>
      </c>
      <c r="J41" s="87">
        <v>0</v>
      </c>
      <c r="K41" s="92">
        <v>0</v>
      </c>
      <c r="L41" s="87">
        <v>0</v>
      </c>
      <c r="M41" s="87">
        <v>0</v>
      </c>
      <c r="N41" s="92">
        <v>0</v>
      </c>
      <c r="O41" s="87">
        <v>0</v>
      </c>
      <c r="P41" s="92">
        <v>0</v>
      </c>
      <c r="Q41" s="93">
        <v>0</v>
      </c>
      <c r="R41" s="73">
        <v>0</v>
      </c>
      <c r="S41" s="74">
        <v>0</v>
      </c>
    </row>
    <row r="42" spans="1:19" s="6" customFormat="1" ht="11.25" customHeight="1">
      <c r="A42" s="110"/>
      <c r="B42" s="110"/>
      <c r="C42" s="111" t="s">
        <v>23</v>
      </c>
      <c r="D42" s="60" t="s">
        <v>171</v>
      </c>
      <c r="E42" s="92">
        <v>125799.84</v>
      </c>
      <c r="F42" s="87">
        <v>100000</v>
      </c>
      <c r="G42" s="87">
        <v>100000</v>
      </c>
      <c r="H42" s="87">
        <v>0</v>
      </c>
      <c r="I42" s="87">
        <v>100000</v>
      </c>
      <c r="J42" s="87">
        <v>0</v>
      </c>
      <c r="K42" s="92">
        <v>0</v>
      </c>
      <c r="L42" s="87">
        <v>0</v>
      </c>
      <c r="M42" s="87">
        <v>0</v>
      </c>
      <c r="N42" s="92">
        <v>0</v>
      </c>
      <c r="O42" s="87">
        <v>0</v>
      </c>
      <c r="P42" s="92">
        <v>0</v>
      </c>
      <c r="Q42" s="93">
        <v>0</v>
      </c>
      <c r="R42" s="73">
        <v>0</v>
      </c>
      <c r="S42" s="74">
        <v>0</v>
      </c>
    </row>
    <row r="43" spans="1:19" s="6" customFormat="1" ht="30.75" customHeight="1">
      <c r="A43" s="110"/>
      <c r="B43" s="110"/>
      <c r="C43" s="111" t="s">
        <v>32</v>
      </c>
      <c r="D43" s="60" t="s">
        <v>177</v>
      </c>
      <c r="E43" s="92">
        <v>3800</v>
      </c>
      <c r="F43" s="87">
        <v>3800</v>
      </c>
      <c r="G43" s="87">
        <v>3800</v>
      </c>
      <c r="H43" s="87">
        <v>0</v>
      </c>
      <c r="I43" s="87">
        <v>3800</v>
      </c>
      <c r="J43" s="87">
        <v>0</v>
      </c>
      <c r="K43" s="92">
        <v>0</v>
      </c>
      <c r="L43" s="87">
        <v>0</v>
      </c>
      <c r="M43" s="87">
        <v>0</v>
      </c>
      <c r="N43" s="92">
        <v>0</v>
      </c>
      <c r="O43" s="87">
        <v>0</v>
      </c>
      <c r="P43" s="92">
        <v>0</v>
      </c>
      <c r="Q43" s="93">
        <v>0</v>
      </c>
      <c r="R43" s="73">
        <v>0</v>
      </c>
      <c r="S43" s="74">
        <v>0</v>
      </c>
    </row>
    <row r="44" spans="1:19" s="6" customFormat="1" ht="30.75" customHeight="1">
      <c r="A44" s="110"/>
      <c r="B44" s="110"/>
      <c r="C44" s="111" t="s">
        <v>33</v>
      </c>
      <c r="D44" s="60" t="s">
        <v>178</v>
      </c>
      <c r="E44" s="92">
        <v>1600</v>
      </c>
      <c r="F44" s="87">
        <v>1600</v>
      </c>
      <c r="G44" s="87">
        <v>1600</v>
      </c>
      <c r="H44" s="87">
        <v>0</v>
      </c>
      <c r="I44" s="87">
        <v>1600</v>
      </c>
      <c r="J44" s="87">
        <v>0</v>
      </c>
      <c r="K44" s="92">
        <v>0</v>
      </c>
      <c r="L44" s="87">
        <v>0</v>
      </c>
      <c r="M44" s="87">
        <v>0</v>
      </c>
      <c r="N44" s="92">
        <v>0</v>
      </c>
      <c r="O44" s="87">
        <v>0</v>
      </c>
      <c r="P44" s="92">
        <v>0</v>
      </c>
      <c r="Q44" s="93">
        <v>0</v>
      </c>
      <c r="R44" s="73">
        <v>0</v>
      </c>
      <c r="S44" s="74">
        <v>0</v>
      </c>
    </row>
    <row r="45" spans="1:19" s="6" customFormat="1" ht="11.25" customHeight="1">
      <c r="A45" s="110"/>
      <c r="B45" s="110"/>
      <c r="C45" s="111" t="s">
        <v>34</v>
      </c>
      <c r="D45" s="60" t="s">
        <v>175</v>
      </c>
      <c r="E45" s="92">
        <v>8000</v>
      </c>
      <c r="F45" s="87">
        <v>6000</v>
      </c>
      <c r="G45" s="87">
        <v>6000</v>
      </c>
      <c r="H45" s="87">
        <v>0</v>
      </c>
      <c r="I45" s="87">
        <v>6000</v>
      </c>
      <c r="J45" s="87">
        <v>0</v>
      </c>
      <c r="K45" s="92">
        <v>0</v>
      </c>
      <c r="L45" s="87">
        <v>0</v>
      </c>
      <c r="M45" s="87">
        <v>0</v>
      </c>
      <c r="N45" s="92">
        <v>0</v>
      </c>
      <c r="O45" s="87">
        <v>0</v>
      </c>
      <c r="P45" s="92">
        <v>0</v>
      </c>
      <c r="Q45" s="93">
        <v>0</v>
      </c>
      <c r="R45" s="73">
        <v>0</v>
      </c>
      <c r="S45" s="74">
        <v>0</v>
      </c>
    </row>
    <row r="46" spans="1:19" s="6" customFormat="1" ht="12" customHeight="1">
      <c r="A46" s="110"/>
      <c r="B46" s="110"/>
      <c r="C46" s="111" t="s">
        <v>14</v>
      </c>
      <c r="D46" s="60" t="s">
        <v>164</v>
      </c>
      <c r="E46" s="92">
        <v>8000</v>
      </c>
      <c r="F46" s="87">
        <v>8000</v>
      </c>
      <c r="G46" s="87">
        <v>8000</v>
      </c>
      <c r="H46" s="87">
        <v>0</v>
      </c>
      <c r="I46" s="87">
        <v>8000</v>
      </c>
      <c r="J46" s="87">
        <v>0</v>
      </c>
      <c r="K46" s="92">
        <v>0</v>
      </c>
      <c r="L46" s="87">
        <v>0</v>
      </c>
      <c r="M46" s="87">
        <v>0</v>
      </c>
      <c r="N46" s="92">
        <v>0</v>
      </c>
      <c r="O46" s="87">
        <v>0</v>
      </c>
      <c r="P46" s="92">
        <v>0</v>
      </c>
      <c r="Q46" s="93">
        <v>0</v>
      </c>
      <c r="R46" s="73">
        <v>0</v>
      </c>
      <c r="S46" s="74">
        <v>0</v>
      </c>
    </row>
    <row r="47" spans="1:19" s="6" customFormat="1" ht="31.5" customHeight="1">
      <c r="A47" s="110"/>
      <c r="B47" s="110"/>
      <c r="C47" s="111" t="s">
        <v>35</v>
      </c>
      <c r="D47" s="60" t="s">
        <v>179</v>
      </c>
      <c r="E47" s="92">
        <v>4000.16</v>
      </c>
      <c r="F47" s="87">
        <v>4200</v>
      </c>
      <c r="G47" s="87">
        <v>4200</v>
      </c>
      <c r="H47" s="87">
        <v>0</v>
      </c>
      <c r="I47" s="87">
        <v>4200</v>
      </c>
      <c r="J47" s="87">
        <v>0</v>
      </c>
      <c r="K47" s="92">
        <v>0</v>
      </c>
      <c r="L47" s="87">
        <v>0</v>
      </c>
      <c r="M47" s="87">
        <v>0</v>
      </c>
      <c r="N47" s="92">
        <v>0</v>
      </c>
      <c r="O47" s="87">
        <v>0</v>
      </c>
      <c r="P47" s="92">
        <v>0</v>
      </c>
      <c r="Q47" s="93">
        <v>0</v>
      </c>
      <c r="R47" s="73">
        <v>0</v>
      </c>
      <c r="S47" s="74">
        <v>0</v>
      </c>
    </row>
    <row r="48" spans="1:19" s="6" customFormat="1" ht="21.75" customHeight="1">
      <c r="A48" s="110"/>
      <c r="B48" s="110"/>
      <c r="C48" s="111" t="s">
        <v>15</v>
      </c>
      <c r="D48" s="60" t="s">
        <v>165</v>
      </c>
      <c r="E48" s="92">
        <v>560735</v>
      </c>
      <c r="F48" s="87">
        <v>3570000</v>
      </c>
      <c r="G48" s="87">
        <v>0</v>
      </c>
      <c r="H48" s="87">
        <v>0</v>
      </c>
      <c r="I48" s="92">
        <v>0</v>
      </c>
      <c r="J48" s="87">
        <v>0</v>
      </c>
      <c r="K48" s="92">
        <v>0</v>
      </c>
      <c r="L48" s="87">
        <v>0</v>
      </c>
      <c r="M48" s="87">
        <v>0</v>
      </c>
      <c r="N48" s="92">
        <v>0</v>
      </c>
      <c r="O48" s="87">
        <v>3570000</v>
      </c>
      <c r="P48" s="87">
        <v>3570000</v>
      </c>
      <c r="Q48" s="93">
        <v>0</v>
      </c>
      <c r="R48" s="73">
        <v>0</v>
      </c>
      <c r="S48" s="74">
        <v>0</v>
      </c>
    </row>
    <row r="49" spans="1:19" s="7" customFormat="1" ht="31.5" customHeight="1">
      <c r="A49" s="110"/>
      <c r="B49" s="110"/>
      <c r="C49" s="112" t="s">
        <v>36</v>
      </c>
      <c r="D49" s="60" t="s">
        <v>180</v>
      </c>
      <c r="E49" s="94">
        <v>18000</v>
      </c>
      <c r="F49" s="87">
        <v>0</v>
      </c>
      <c r="G49" s="87">
        <v>0</v>
      </c>
      <c r="H49" s="87">
        <v>0</v>
      </c>
      <c r="I49" s="92">
        <v>0</v>
      </c>
      <c r="J49" s="87">
        <v>0</v>
      </c>
      <c r="K49" s="92">
        <v>0</v>
      </c>
      <c r="L49" s="87">
        <v>0</v>
      </c>
      <c r="M49" s="87">
        <v>0</v>
      </c>
      <c r="N49" s="92">
        <v>0</v>
      </c>
      <c r="O49" s="87">
        <v>0</v>
      </c>
      <c r="P49" s="92">
        <v>0</v>
      </c>
      <c r="Q49" s="93">
        <v>0</v>
      </c>
      <c r="R49" s="75">
        <v>0</v>
      </c>
      <c r="S49" s="74">
        <v>0</v>
      </c>
    </row>
    <row r="50" spans="1:19" s="7" customFormat="1" ht="66.75" customHeight="1">
      <c r="A50" s="110"/>
      <c r="B50" s="110"/>
      <c r="C50" s="112" t="s">
        <v>58</v>
      </c>
      <c r="D50" s="60" t="s">
        <v>188</v>
      </c>
      <c r="E50" s="94">
        <v>50000</v>
      </c>
      <c r="F50" s="87">
        <v>336000</v>
      </c>
      <c r="G50" s="87">
        <v>0</v>
      </c>
      <c r="H50" s="87">
        <v>0</v>
      </c>
      <c r="I50" s="92">
        <v>0</v>
      </c>
      <c r="J50" s="87">
        <v>0</v>
      </c>
      <c r="K50" s="92">
        <v>0</v>
      </c>
      <c r="L50" s="87">
        <v>0</v>
      </c>
      <c r="M50" s="87">
        <v>0</v>
      </c>
      <c r="N50" s="92">
        <v>0</v>
      </c>
      <c r="O50" s="87">
        <v>336000</v>
      </c>
      <c r="P50" s="92">
        <v>0</v>
      </c>
      <c r="Q50" s="93">
        <v>0</v>
      </c>
      <c r="R50" s="75">
        <v>0</v>
      </c>
      <c r="S50" s="74">
        <v>0</v>
      </c>
    </row>
    <row r="51" spans="1:19" s="44" customFormat="1" ht="20.25" customHeight="1">
      <c r="A51" s="110" t="s">
        <v>37</v>
      </c>
      <c r="B51" s="110"/>
      <c r="C51" s="111"/>
      <c r="D51" s="59" t="s">
        <v>120</v>
      </c>
      <c r="E51" s="92">
        <f aca="true" t="shared" si="9" ref="E51:K51">E52</f>
        <v>133285.2</v>
      </c>
      <c r="F51" s="87">
        <f>F52</f>
        <v>91086</v>
      </c>
      <c r="G51" s="92">
        <f>G52</f>
        <v>66086</v>
      </c>
      <c r="H51" s="87">
        <f t="shared" si="9"/>
        <v>0</v>
      </c>
      <c r="I51" s="92">
        <f t="shared" si="9"/>
        <v>66086</v>
      </c>
      <c r="J51" s="87">
        <f t="shared" si="9"/>
        <v>0</v>
      </c>
      <c r="K51" s="92">
        <f t="shared" si="9"/>
        <v>0</v>
      </c>
      <c r="L51" s="87">
        <f aca="true" t="shared" si="10" ref="L51:S51">L52</f>
        <v>0</v>
      </c>
      <c r="M51" s="87">
        <f t="shared" si="10"/>
        <v>0</v>
      </c>
      <c r="N51" s="92">
        <f t="shared" si="10"/>
        <v>0</v>
      </c>
      <c r="O51" s="87">
        <f t="shared" si="10"/>
        <v>25000</v>
      </c>
      <c r="P51" s="92">
        <f t="shared" si="10"/>
        <v>25000</v>
      </c>
      <c r="Q51" s="93">
        <f t="shared" si="10"/>
        <v>0</v>
      </c>
      <c r="R51" s="73">
        <f t="shared" si="10"/>
        <v>0</v>
      </c>
      <c r="S51" s="74">
        <f t="shared" si="10"/>
        <v>0</v>
      </c>
    </row>
    <row r="52" spans="1:19" s="6" customFormat="1" ht="19.5" customHeight="1">
      <c r="A52" s="110"/>
      <c r="B52" s="110" t="s">
        <v>38</v>
      </c>
      <c r="C52" s="111"/>
      <c r="D52" s="59" t="s">
        <v>121</v>
      </c>
      <c r="E52" s="92">
        <f aca="true" t="shared" si="11" ref="E52:P52">E53+E54+E55+E56+E57</f>
        <v>133285.2</v>
      </c>
      <c r="F52" s="87">
        <f t="shared" si="11"/>
        <v>91086</v>
      </c>
      <c r="G52" s="92">
        <f t="shared" si="11"/>
        <v>66086</v>
      </c>
      <c r="H52" s="87">
        <f t="shared" si="11"/>
        <v>0</v>
      </c>
      <c r="I52" s="92">
        <f t="shared" si="11"/>
        <v>66086</v>
      </c>
      <c r="J52" s="87">
        <f t="shared" si="11"/>
        <v>0</v>
      </c>
      <c r="K52" s="92">
        <f t="shared" si="11"/>
        <v>0</v>
      </c>
      <c r="L52" s="87">
        <f t="shared" si="11"/>
        <v>0</v>
      </c>
      <c r="M52" s="87">
        <f t="shared" si="11"/>
        <v>0</v>
      </c>
      <c r="N52" s="92">
        <f t="shared" si="11"/>
        <v>0</v>
      </c>
      <c r="O52" s="87">
        <f t="shared" si="11"/>
        <v>25000</v>
      </c>
      <c r="P52" s="92">
        <f t="shared" si="11"/>
        <v>25000</v>
      </c>
      <c r="Q52" s="93">
        <f>Q53+Q54+Q55++Q56+Q57</f>
        <v>0</v>
      </c>
      <c r="R52" s="73">
        <f>R53+R54+R55+R56+R57</f>
        <v>0</v>
      </c>
      <c r="S52" s="74">
        <f>S53+S54+S55+S56+S57</f>
        <v>0</v>
      </c>
    </row>
    <row r="53" spans="1:20" s="6" customFormat="1" ht="20.25" customHeight="1">
      <c r="A53" s="110"/>
      <c r="B53" s="110"/>
      <c r="C53" s="111" t="s">
        <v>22</v>
      </c>
      <c r="D53" s="60" t="s">
        <v>170</v>
      </c>
      <c r="E53" s="92">
        <v>26000</v>
      </c>
      <c r="F53" s="87">
        <v>26000</v>
      </c>
      <c r="G53" s="87">
        <v>26000</v>
      </c>
      <c r="H53" s="87">
        <v>0</v>
      </c>
      <c r="I53" s="87">
        <v>26000</v>
      </c>
      <c r="J53" s="87">
        <v>0</v>
      </c>
      <c r="K53" s="92">
        <v>0</v>
      </c>
      <c r="L53" s="87">
        <v>0</v>
      </c>
      <c r="M53" s="87">
        <v>0</v>
      </c>
      <c r="N53" s="92">
        <v>0</v>
      </c>
      <c r="O53" s="87">
        <v>0</v>
      </c>
      <c r="P53" s="92">
        <v>0</v>
      </c>
      <c r="Q53" s="93">
        <v>0</v>
      </c>
      <c r="R53" s="73">
        <v>0</v>
      </c>
      <c r="S53" s="74">
        <v>0</v>
      </c>
      <c r="T53" s="8"/>
    </row>
    <row r="54" spans="1:20" s="6" customFormat="1" ht="11.25" customHeight="1">
      <c r="A54" s="110"/>
      <c r="B54" s="110"/>
      <c r="C54" s="111" t="s">
        <v>31</v>
      </c>
      <c r="D54" s="60" t="s">
        <v>176</v>
      </c>
      <c r="E54" s="92">
        <v>10000</v>
      </c>
      <c r="F54" s="87">
        <v>10000</v>
      </c>
      <c r="G54" s="87">
        <v>10000</v>
      </c>
      <c r="H54" s="87">
        <v>0</v>
      </c>
      <c r="I54" s="87">
        <v>10000</v>
      </c>
      <c r="J54" s="87">
        <v>0</v>
      </c>
      <c r="K54" s="92">
        <v>0</v>
      </c>
      <c r="L54" s="87">
        <v>0</v>
      </c>
      <c r="M54" s="87">
        <v>0</v>
      </c>
      <c r="N54" s="92">
        <v>0</v>
      </c>
      <c r="O54" s="87">
        <v>0</v>
      </c>
      <c r="P54" s="92">
        <v>0</v>
      </c>
      <c r="Q54" s="93">
        <v>0</v>
      </c>
      <c r="R54" s="73">
        <v>0</v>
      </c>
      <c r="S54" s="74">
        <v>0</v>
      </c>
      <c r="T54" s="8"/>
    </row>
    <row r="55" spans="1:20" s="6" customFormat="1" ht="11.25" customHeight="1">
      <c r="A55" s="110"/>
      <c r="B55" s="110"/>
      <c r="C55" s="111" t="s">
        <v>23</v>
      </c>
      <c r="D55" s="60" t="s">
        <v>171</v>
      </c>
      <c r="E55" s="92">
        <v>39000</v>
      </c>
      <c r="F55" s="87">
        <v>30000</v>
      </c>
      <c r="G55" s="87">
        <v>30000</v>
      </c>
      <c r="H55" s="87">
        <v>0</v>
      </c>
      <c r="I55" s="87">
        <v>30000</v>
      </c>
      <c r="J55" s="87">
        <v>0</v>
      </c>
      <c r="K55" s="92">
        <v>0</v>
      </c>
      <c r="L55" s="87">
        <v>0</v>
      </c>
      <c r="M55" s="87">
        <v>0</v>
      </c>
      <c r="N55" s="92">
        <v>0</v>
      </c>
      <c r="O55" s="87">
        <v>0</v>
      </c>
      <c r="P55" s="92">
        <v>0</v>
      </c>
      <c r="Q55" s="93">
        <v>0</v>
      </c>
      <c r="R55" s="73">
        <v>0</v>
      </c>
      <c r="S55" s="74">
        <v>0</v>
      </c>
      <c r="T55" s="8"/>
    </row>
    <row r="56" spans="1:20" s="6" customFormat="1" ht="30" customHeight="1">
      <c r="A56" s="110"/>
      <c r="B56" s="110"/>
      <c r="C56" s="111" t="s">
        <v>261</v>
      </c>
      <c r="D56" s="60" t="s">
        <v>262</v>
      </c>
      <c r="E56" s="92">
        <v>85.2</v>
      </c>
      <c r="F56" s="87">
        <v>86</v>
      </c>
      <c r="G56" s="87">
        <v>86</v>
      </c>
      <c r="H56" s="87">
        <v>0</v>
      </c>
      <c r="I56" s="87">
        <v>86</v>
      </c>
      <c r="J56" s="87">
        <v>0</v>
      </c>
      <c r="K56" s="92">
        <v>0</v>
      </c>
      <c r="L56" s="87">
        <v>0</v>
      </c>
      <c r="M56" s="87">
        <v>0</v>
      </c>
      <c r="N56" s="92">
        <v>0</v>
      </c>
      <c r="O56" s="87">
        <v>0</v>
      </c>
      <c r="P56" s="92">
        <v>0</v>
      </c>
      <c r="Q56" s="93">
        <v>0</v>
      </c>
      <c r="R56" s="73">
        <v>0</v>
      </c>
      <c r="S56" s="74">
        <v>0</v>
      </c>
      <c r="T56" s="8"/>
    </row>
    <row r="57" spans="1:20" s="6" customFormat="1" ht="21.75" customHeight="1">
      <c r="A57" s="110"/>
      <c r="B57" s="110"/>
      <c r="C57" s="111" t="s">
        <v>15</v>
      </c>
      <c r="D57" s="60" t="s">
        <v>165</v>
      </c>
      <c r="E57" s="92">
        <v>58200</v>
      </c>
      <c r="F57" s="87">
        <v>25000</v>
      </c>
      <c r="G57" s="87">
        <v>0</v>
      </c>
      <c r="H57" s="87">
        <v>0</v>
      </c>
      <c r="I57" s="92">
        <v>0</v>
      </c>
      <c r="J57" s="87">
        <v>0</v>
      </c>
      <c r="K57" s="92">
        <v>0</v>
      </c>
      <c r="L57" s="87">
        <v>0</v>
      </c>
      <c r="M57" s="87">
        <v>0</v>
      </c>
      <c r="N57" s="92">
        <v>0</v>
      </c>
      <c r="O57" s="87">
        <v>25000</v>
      </c>
      <c r="P57" s="87">
        <v>25000</v>
      </c>
      <c r="Q57" s="93">
        <v>0</v>
      </c>
      <c r="R57" s="73">
        <v>0</v>
      </c>
      <c r="S57" s="74">
        <v>0</v>
      </c>
      <c r="T57" s="8"/>
    </row>
    <row r="58" spans="1:20" s="44" customFormat="1" ht="19.5" customHeight="1">
      <c r="A58" s="110" t="s">
        <v>40</v>
      </c>
      <c r="B58" s="110"/>
      <c r="C58" s="111"/>
      <c r="D58" s="59" t="s">
        <v>122</v>
      </c>
      <c r="E58" s="92">
        <f aca="true" t="shared" si="12" ref="E58:O58">E59+E61</f>
        <v>49500</v>
      </c>
      <c r="F58" s="87">
        <f>F59+F61</f>
        <v>37500</v>
      </c>
      <c r="G58" s="92">
        <f>G59+G61</f>
        <v>37500</v>
      </c>
      <c r="H58" s="87">
        <f>H59+H61</f>
        <v>0</v>
      </c>
      <c r="I58" s="92">
        <f t="shared" si="12"/>
        <v>37500</v>
      </c>
      <c r="J58" s="87">
        <f t="shared" si="12"/>
        <v>0</v>
      </c>
      <c r="K58" s="92">
        <f t="shared" si="12"/>
        <v>0</v>
      </c>
      <c r="L58" s="87">
        <f>L59+L61</f>
        <v>0</v>
      </c>
      <c r="M58" s="87">
        <f>M59+M61</f>
        <v>0</v>
      </c>
      <c r="N58" s="92">
        <f>N59+N61</f>
        <v>0</v>
      </c>
      <c r="O58" s="87">
        <f t="shared" si="12"/>
        <v>0</v>
      </c>
      <c r="P58" s="92">
        <f>P59+P61</f>
        <v>0</v>
      </c>
      <c r="Q58" s="93">
        <f>Q59+Q61</f>
        <v>0</v>
      </c>
      <c r="R58" s="73">
        <f>R59+R61</f>
        <v>0</v>
      </c>
      <c r="S58" s="74">
        <f>S59+S61</f>
        <v>0</v>
      </c>
      <c r="T58" s="46"/>
    </row>
    <row r="59" spans="1:20" s="6" customFormat="1" ht="26.25" customHeight="1">
      <c r="A59" s="110"/>
      <c r="B59" s="110" t="s">
        <v>41</v>
      </c>
      <c r="C59" s="111"/>
      <c r="D59" s="59" t="s">
        <v>123</v>
      </c>
      <c r="E59" s="92">
        <f aca="true" t="shared" si="13" ref="E59:S59">E60</f>
        <v>47000</v>
      </c>
      <c r="F59" s="87">
        <f t="shared" si="13"/>
        <v>35000</v>
      </c>
      <c r="G59" s="92">
        <f t="shared" si="13"/>
        <v>35000</v>
      </c>
      <c r="H59" s="87">
        <f t="shared" si="13"/>
        <v>0</v>
      </c>
      <c r="I59" s="92">
        <f t="shared" si="13"/>
        <v>35000</v>
      </c>
      <c r="J59" s="87">
        <f t="shared" si="13"/>
        <v>0</v>
      </c>
      <c r="K59" s="92">
        <f t="shared" si="13"/>
        <v>0</v>
      </c>
      <c r="L59" s="87">
        <f t="shared" si="13"/>
        <v>0</v>
      </c>
      <c r="M59" s="87">
        <f t="shared" si="13"/>
        <v>0</v>
      </c>
      <c r="N59" s="92">
        <f t="shared" si="13"/>
        <v>0</v>
      </c>
      <c r="O59" s="87">
        <f t="shared" si="13"/>
        <v>0</v>
      </c>
      <c r="P59" s="92">
        <f t="shared" si="13"/>
        <v>0</v>
      </c>
      <c r="Q59" s="93">
        <f t="shared" si="13"/>
        <v>0</v>
      </c>
      <c r="R59" s="73">
        <f t="shared" si="13"/>
        <v>0</v>
      </c>
      <c r="S59" s="74">
        <f t="shared" si="13"/>
        <v>0</v>
      </c>
      <c r="T59" s="8"/>
    </row>
    <row r="60" spans="1:20" s="6" customFormat="1" ht="12" customHeight="1">
      <c r="A60" s="110"/>
      <c r="B60" s="110"/>
      <c r="C60" s="111" t="s">
        <v>23</v>
      </c>
      <c r="D60" s="60" t="s">
        <v>171</v>
      </c>
      <c r="E60" s="92">
        <v>47000</v>
      </c>
      <c r="F60" s="87">
        <v>35000</v>
      </c>
      <c r="G60" s="87">
        <v>35000</v>
      </c>
      <c r="H60" s="87">
        <v>0</v>
      </c>
      <c r="I60" s="87">
        <v>35000</v>
      </c>
      <c r="J60" s="87">
        <v>0</v>
      </c>
      <c r="K60" s="92">
        <v>0</v>
      </c>
      <c r="L60" s="87">
        <v>0</v>
      </c>
      <c r="M60" s="87">
        <v>0</v>
      </c>
      <c r="N60" s="92">
        <v>0</v>
      </c>
      <c r="O60" s="87">
        <v>0</v>
      </c>
      <c r="P60" s="92">
        <v>0</v>
      </c>
      <c r="Q60" s="93">
        <v>0</v>
      </c>
      <c r="R60" s="73">
        <v>0</v>
      </c>
      <c r="S60" s="74">
        <v>0</v>
      </c>
      <c r="T60" s="8"/>
    </row>
    <row r="61" spans="1:20" s="6" customFormat="1" ht="11.25" customHeight="1">
      <c r="A61" s="110"/>
      <c r="B61" s="110" t="s">
        <v>42</v>
      </c>
      <c r="C61" s="111"/>
      <c r="D61" s="59" t="s">
        <v>124</v>
      </c>
      <c r="E61" s="92">
        <f aca="true" t="shared" si="14" ref="E61:O61">E62+E63</f>
        <v>2500</v>
      </c>
      <c r="F61" s="87">
        <f>F62+F63</f>
        <v>2500</v>
      </c>
      <c r="G61" s="92">
        <f>G62+G63</f>
        <v>2500</v>
      </c>
      <c r="H61" s="87">
        <f t="shared" si="14"/>
        <v>0</v>
      </c>
      <c r="I61" s="92">
        <f t="shared" si="14"/>
        <v>2500</v>
      </c>
      <c r="J61" s="87">
        <f t="shared" si="14"/>
        <v>0</v>
      </c>
      <c r="K61" s="92">
        <f t="shared" si="14"/>
        <v>0</v>
      </c>
      <c r="L61" s="87">
        <f>L62+L63</f>
        <v>0</v>
      </c>
      <c r="M61" s="87">
        <f>M62+M63</f>
        <v>0</v>
      </c>
      <c r="N61" s="92">
        <f>N62+N63</f>
        <v>0</v>
      </c>
      <c r="O61" s="87">
        <f t="shared" si="14"/>
        <v>0</v>
      </c>
      <c r="P61" s="92">
        <f>P62+P63</f>
        <v>0</v>
      </c>
      <c r="Q61" s="93">
        <f>Q62+Q63</f>
        <v>0</v>
      </c>
      <c r="R61" s="73">
        <f>R62+R63</f>
        <v>0</v>
      </c>
      <c r="S61" s="74">
        <f>S62+S63</f>
        <v>0</v>
      </c>
      <c r="T61" s="8"/>
    </row>
    <row r="62" spans="1:20" s="6" customFormat="1" ht="21" customHeight="1">
      <c r="A62" s="110"/>
      <c r="B62" s="110"/>
      <c r="C62" s="111" t="s">
        <v>22</v>
      </c>
      <c r="D62" s="60" t="s">
        <v>170</v>
      </c>
      <c r="E62" s="92">
        <v>1500</v>
      </c>
      <c r="F62" s="87">
        <v>1500</v>
      </c>
      <c r="G62" s="87">
        <v>1500</v>
      </c>
      <c r="H62" s="87">
        <v>0</v>
      </c>
      <c r="I62" s="87">
        <v>1500</v>
      </c>
      <c r="J62" s="87">
        <v>0</v>
      </c>
      <c r="K62" s="92">
        <v>0</v>
      </c>
      <c r="L62" s="87">
        <v>0</v>
      </c>
      <c r="M62" s="87">
        <v>0</v>
      </c>
      <c r="N62" s="92">
        <v>0</v>
      </c>
      <c r="O62" s="87">
        <v>0</v>
      </c>
      <c r="P62" s="92">
        <v>0</v>
      </c>
      <c r="Q62" s="93">
        <v>0</v>
      </c>
      <c r="R62" s="73">
        <v>0</v>
      </c>
      <c r="S62" s="74">
        <v>0</v>
      </c>
      <c r="T62" s="8"/>
    </row>
    <row r="63" spans="1:20" s="7" customFormat="1" ht="10.5" customHeight="1">
      <c r="A63" s="110"/>
      <c r="B63" s="110"/>
      <c r="C63" s="112" t="s">
        <v>23</v>
      </c>
      <c r="D63" s="60" t="s">
        <v>171</v>
      </c>
      <c r="E63" s="94">
        <v>1000</v>
      </c>
      <c r="F63" s="87">
        <v>1000</v>
      </c>
      <c r="G63" s="87">
        <v>1000</v>
      </c>
      <c r="H63" s="87">
        <v>0</v>
      </c>
      <c r="I63" s="87">
        <v>1000</v>
      </c>
      <c r="J63" s="92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95">
        <v>0</v>
      </c>
      <c r="Q63" s="93">
        <v>0</v>
      </c>
      <c r="R63" s="75">
        <v>0</v>
      </c>
      <c r="S63" s="74">
        <v>0</v>
      </c>
      <c r="T63" s="9"/>
    </row>
    <row r="64" spans="1:20" s="44" customFormat="1" ht="20.25" customHeight="1">
      <c r="A64" s="110" t="s">
        <v>43</v>
      </c>
      <c r="B64" s="110"/>
      <c r="C64" s="111"/>
      <c r="D64" s="59" t="s">
        <v>125</v>
      </c>
      <c r="E64" s="92">
        <f aca="true" t="shared" si="15" ref="E64:O64">E65+E71+E78+E99</f>
        <v>2054059</v>
      </c>
      <c r="F64" s="87">
        <f t="shared" si="15"/>
        <v>2148554</v>
      </c>
      <c r="G64" s="92">
        <f t="shared" si="15"/>
        <v>2148554</v>
      </c>
      <c r="H64" s="87">
        <f t="shared" si="15"/>
        <v>1519300</v>
      </c>
      <c r="I64" s="87">
        <f t="shared" si="15"/>
        <v>491254</v>
      </c>
      <c r="J64" s="92">
        <f t="shared" si="15"/>
        <v>0</v>
      </c>
      <c r="K64" s="87">
        <f t="shared" si="15"/>
        <v>138000</v>
      </c>
      <c r="L64" s="87">
        <f>L65+L71+L78+L99</f>
        <v>0</v>
      </c>
      <c r="M64" s="87">
        <f>M65+M71+M78+M99</f>
        <v>0</v>
      </c>
      <c r="N64" s="87">
        <f>N65+N71+N78+N99</f>
        <v>0</v>
      </c>
      <c r="O64" s="87">
        <f t="shared" si="15"/>
        <v>0</v>
      </c>
      <c r="P64" s="96">
        <f>P65+P71+P78+P99</f>
        <v>0</v>
      </c>
      <c r="Q64" s="93">
        <f>Q65+Q71+Q78+Q99</f>
        <v>0</v>
      </c>
      <c r="R64" s="73">
        <f>R65+R71+R78+R99</f>
        <v>0</v>
      </c>
      <c r="S64" s="74">
        <f>S65+S71+S78+S99</f>
        <v>0</v>
      </c>
      <c r="T64" s="46"/>
    </row>
    <row r="65" spans="1:20" s="6" customFormat="1" ht="11.25" customHeight="1">
      <c r="A65" s="110"/>
      <c r="B65" s="110" t="s">
        <v>44</v>
      </c>
      <c r="C65" s="111"/>
      <c r="D65" s="59" t="s">
        <v>126</v>
      </c>
      <c r="E65" s="92">
        <f aca="true" t="shared" si="16" ref="E65:O65">E66+E67+E68+E69+E70</f>
        <v>162209</v>
      </c>
      <c r="F65" s="87">
        <f t="shared" si="16"/>
        <v>169700</v>
      </c>
      <c r="G65" s="92">
        <f t="shared" si="16"/>
        <v>169700</v>
      </c>
      <c r="H65" s="87">
        <f t="shared" si="16"/>
        <v>164700</v>
      </c>
      <c r="I65" s="87">
        <f t="shared" si="16"/>
        <v>5000</v>
      </c>
      <c r="J65" s="92">
        <f t="shared" si="16"/>
        <v>0</v>
      </c>
      <c r="K65" s="87">
        <f t="shared" si="16"/>
        <v>0</v>
      </c>
      <c r="L65" s="87">
        <f>L66+L67+L68+L69+L70</f>
        <v>0</v>
      </c>
      <c r="M65" s="87">
        <f>M66+M67+M68+M69+M70</f>
        <v>0</v>
      </c>
      <c r="N65" s="87">
        <f>N66+N67+N68+N69+N70</f>
        <v>0</v>
      </c>
      <c r="O65" s="87">
        <f t="shared" si="16"/>
        <v>0</v>
      </c>
      <c r="P65" s="96">
        <f>P66+P67+P68+P69+P70</f>
        <v>0</v>
      </c>
      <c r="Q65" s="93">
        <f>Q66+Q67+Q68+Q69+Q70</f>
        <v>0</v>
      </c>
      <c r="R65" s="73">
        <f>R66+R67+R68+R69+R70</f>
        <v>0</v>
      </c>
      <c r="S65" s="74">
        <f>S66+S67+S68+S69+S70</f>
        <v>0</v>
      </c>
      <c r="T65" s="8"/>
    </row>
    <row r="66" spans="1:20" s="6" customFormat="1" ht="21.75" customHeight="1">
      <c r="A66" s="110"/>
      <c r="B66" s="110"/>
      <c r="C66" s="111" t="s">
        <v>29</v>
      </c>
      <c r="D66" s="60" t="s">
        <v>173</v>
      </c>
      <c r="E66" s="92">
        <v>124709</v>
      </c>
      <c r="F66" s="87">
        <v>130000</v>
      </c>
      <c r="G66" s="87">
        <v>130000</v>
      </c>
      <c r="H66" s="87">
        <v>130000</v>
      </c>
      <c r="I66" s="87">
        <v>0</v>
      </c>
      <c r="J66" s="92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96">
        <v>0</v>
      </c>
      <c r="Q66" s="93">
        <v>0</v>
      </c>
      <c r="R66" s="73">
        <v>0</v>
      </c>
      <c r="S66" s="74">
        <v>0</v>
      </c>
      <c r="T66" s="8"/>
    </row>
    <row r="67" spans="1:20" s="6" customFormat="1" ht="20.25" customHeight="1">
      <c r="A67" s="110"/>
      <c r="B67" s="110"/>
      <c r="C67" s="111" t="s">
        <v>30</v>
      </c>
      <c r="D67" s="61" t="s">
        <v>174</v>
      </c>
      <c r="E67" s="92">
        <v>9000</v>
      </c>
      <c r="F67" s="87">
        <v>10000</v>
      </c>
      <c r="G67" s="87">
        <v>10000</v>
      </c>
      <c r="H67" s="87">
        <v>10000</v>
      </c>
      <c r="I67" s="87">
        <v>0</v>
      </c>
      <c r="J67" s="92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96">
        <v>0</v>
      </c>
      <c r="Q67" s="93">
        <v>0</v>
      </c>
      <c r="R67" s="73">
        <v>0</v>
      </c>
      <c r="S67" s="74">
        <v>0</v>
      </c>
      <c r="T67" s="8"/>
    </row>
    <row r="68" spans="1:20" s="6" customFormat="1" ht="21" customHeight="1">
      <c r="A68" s="110"/>
      <c r="B68" s="110"/>
      <c r="C68" s="111" t="s">
        <v>19</v>
      </c>
      <c r="D68" s="61" t="s">
        <v>167</v>
      </c>
      <c r="E68" s="92">
        <v>20300</v>
      </c>
      <c r="F68" s="87">
        <v>21300</v>
      </c>
      <c r="G68" s="87">
        <v>21300</v>
      </c>
      <c r="H68" s="87">
        <v>21300</v>
      </c>
      <c r="I68" s="87">
        <v>0</v>
      </c>
      <c r="J68" s="92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96">
        <v>0</v>
      </c>
      <c r="Q68" s="93">
        <v>0</v>
      </c>
      <c r="R68" s="73">
        <v>0</v>
      </c>
      <c r="S68" s="74">
        <v>0</v>
      </c>
      <c r="T68" s="8"/>
    </row>
    <row r="69" spans="1:19" s="6" customFormat="1" ht="11.25" customHeight="1">
      <c r="A69" s="110"/>
      <c r="B69" s="110"/>
      <c r="C69" s="111" t="s">
        <v>20</v>
      </c>
      <c r="D69" s="61" t="s">
        <v>168</v>
      </c>
      <c r="E69" s="92">
        <v>3200</v>
      </c>
      <c r="F69" s="87">
        <v>3400</v>
      </c>
      <c r="G69" s="87">
        <v>3400</v>
      </c>
      <c r="H69" s="87">
        <v>3400</v>
      </c>
      <c r="I69" s="87">
        <v>0</v>
      </c>
      <c r="J69" s="92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96">
        <v>0</v>
      </c>
      <c r="Q69" s="93">
        <v>0</v>
      </c>
      <c r="R69" s="71">
        <v>0</v>
      </c>
      <c r="S69" s="76">
        <v>0</v>
      </c>
    </row>
    <row r="70" spans="1:19" s="6" customFormat="1" ht="20.25" customHeight="1">
      <c r="A70" s="110"/>
      <c r="B70" s="110"/>
      <c r="C70" s="111" t="s">
        <v>22</v>
      </c>
      <c r="D70" s="60" t="s">
        <v>170</v>
      </c>
      <c r="E70" s="92">
        <v>5000</v>
      </c>
      <c r="F70" s="87">
        <v>5000</v>
      </c>
      <c r="G70" s="87">
        <v>5000</v>
      </c>
      <c r="H70" s="87">
        <v>0</v>
      </c>
      <c r="I70" s="87">
        <v>5000</v>
      </c>
      <c r="J70" s="92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96">
        <v>0</v>
      </c>
      <c r="Q70" s="93">
        <v>0</v>
      </c>
      <c r="R70" s="73">
        <v>0</v>
      </c>
      <c r="S70" s="74">
        <v>0</v>
      </c>
    </row>
    <row r="71" spans="1:19" s="6" customFormat="1" ht="12" customHeight="1">
      <c r="A71" s="110"/>
      <c r="B71" s="110" t="s">
        <v>45</v>
      </c>
      <c r="C71" s="111"/>
      <c r="D71" s="62" t="s">
        <v>202</v>
      </c>
      <c r="E71" s="92">
        <f aca="true" t="shared" si="17" ref="E71:O71">E72+E73+E74+E75+E76+E77</f>
        <v>126000</v>
      </c>
      <c r="F71" s="87">
        <f>F72+F73+F74+F75+F76+F77</f>
        <v>128500</v>
      </c>
      <c r="G71" s="92">
        <f t="shared" si="17"/>
        <v>128500</v>
      </c>
      <c r="H71" s="87">
        <f t="shared" si="17"/>
        <v>0</v>
      </c>
      <c r="I71" s="87">
        <f t="shared" si="17"/>
        <v>18500</v>
      </c>
      <c r="J71" s="92">
        <f t="shared" si="17"/>
        <v>0</v>
      </c>
      <c r="K71" s="87">
        <f t="shared" si="17"/>
        <v>110000</v>
      </c>
      <c r="L71" s="87">
        <f>L72+L73+L74+L75+L76+L77</f>
        <v>0</v>
      </c>
      <c r="M71" s="87">
        <f>M72+M73+M74+M75+M76+M77</f>
        <v>0</v>
      </c>
      <c r="N71" s="87">
        <f>N72+N73+N74+N75+N76+N77</f>
        <v>0</v>
      </c>
      <c r="O71" s="87">
        <f t="shared" si="17"/>
        <v>0</v>
      </c>
      <c r="P71" s="96">
        <f>P72+P73+P74+P75+P76+P77</f>
        <v>0</v>
      </c>
      <c r="Q71" s="93">
        <f>Q72+Q73+Q74+Q75+Q76+Q77</f>
        <v>0</v>
      </c>
      <c r="R71" s="73">
        <f>R72+R73+R74+R75+R76+R77</f>
        <v>0</v>
      </c>
      <c r="S71" s="74">
        <f>S72+S73+S74+S75+S76+S77</f>
        <v>0</v>
      </c>
    </row>
    <row r="72" spans="1:19" s="6" customFormat="1" ht="21.75" customHeight="1">
      <c r="A72" s="110"/>
      <c r="B72" s="110"/>
      <c r="C72" s="111" t="s">
        <v>46</v>
      </c>
      <c r="D72" s="60" t="s">
        <v>182</v>
      </c>
      <c r="E72" s="92">
        <v>108000</v>
      </c>
      <c r="F72" s="87">
        <v>110000</v>
      </c>
      <c r="G72" s="87">
        <v>110000</v>
      </c>
      <c r="H72" s="87">
        <v>0</v>
      </c>
      <c r="I72" s="87">
        <v>0</v>
      </c>
      <c r="J72" s="92">
        <v>0</v>
      </c>
      <c r="K72" s="87">
        <v>110000</v>
      </c>
      <c r="L72" s="87">
        <v>0</v>
      </c>
      <c r="M72" s="87">
        <v>0</v>
      </c>
      <c r="N72" s="87">
        <v>0</v>
      </c>
      <c r="O72" s="87">
        <v>0</v>
      </c>
      <c r="P72" s="96">
        <v>0</v>
      </c>
      <c r="Q72" s="93">
        <v>0</v>
      </c>
      <c r="R72" s="73">
        <v>0</v>
      </c>
      <c r="S72" s="74">
        <v>0</v>
      </c>
    </row>
    <row r="73" spans="1:19" s="6" customFormat="1" ht="21" customHeight="1">
      <c r="A73" s="110"/>
      <c r="B73" s="110"/>
      <c r="C73" s="111" t="s">
        <v>22</v>
      </c>
      <c r="D73" s="60" t="s">
        <v>170</v>
      </c>
      <c r="E73" s="92">
        <v>5000</v>
      </c>
      <c r="F73" s="87">
        <v>5000</v>
      </c>
      <c r="G73" s="87">
        <v>5000</v>
      </c>
      <c r="H73" s="87">
        <v>0</v>
      </c>
      <c r="I73" s="87">
        <v>5000</v>
      </c>
      <c r="J73" s="92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96">
        <v>0</v>
      </c>
      <c r="Q73" s="93">
        <v>0</v>
      </c>
      <c r="R73" s="73">
        <v>0</v>
      </c>
      <c r="S73" s="74">
        <v>0</v>
      </c>
    </row>
    <row r="74" spans="1:19" s="6" customFormat="1" ht="11.25" customHeight="1">
      <c r="A74" s="110"/>
      <c r="B74" s="110"/>
      <c r="C74" s="111" t="s">
        <v>23</v>
      </c>
      <c r="D74" s="60" t="s">
        <v>171</v>
      </c>
      <c r="E74" s="92">
        <v>1500</v>
      </c>
      <c r="F74" s="87">
        <v>7500</v>
      </c>
      <c r="G74" s="87">
        <v>7500</v>
      </c>
      <c r="H74" s="87">
        <v>0</v>
      </c>
      <c r="I74" s="87">
        <v>7500</v>
      </c>
      <c r="J74" s="92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96">
        <v>0</v>
      </c>
      <c r="Q74" s="93">
        <v>0</v>
      </c>
      <c r="R74" s="73">
        <v>0</v>
      </c>
      <c r="S74" s="74">
        <v>0</v>
      </c>
    </row>
    <row r="75" spans="1:19" s="6" customFormat="1" ht="11.25" customHeight="1">
      <c r="A75" s="110"/>
      <c r="B75" s="110"/>
      <c r="C75" s="111" t="s">
        <v>34</v>
      </c>
      <c r="D75" s="60" t="s">
        <v>175</v>
      </c>
      <c r="E75" s="92">
        <v>2500</v>
      </c>
      <c r="F75" s="87">
        <v>2500</v>
      </c>
      <c r="G75" s="87">
        <v>2500</v>
      </c>
      <c r="H75" s="87">
        <v>0</v>
      </c>
      <c r="I75" s="87">
        <v>2500</v>
      </c>
      <c r="J75" s="92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96">
        <v>0</v>
      </c>
      <c r="Q75" s="93">
        <v>0</v>
      </c>
      <c r="R75" s="73">
        <v>0</v>
      </c>
      <c r="S75" s="74">
        <v>0</v>
      </c>
    </row>
    <row r="76" spans="1:19" s="6" customFormat="1" ht="32.25" customHeight="1">
      <c r="A76" s="110"/>
      <c r="B76" s="110"/>
      <c r="C76" s="111" t="s">
        <v>47</v>
      </c>
      <c r="D76" s="60" t="s">
        <v>183</v>
      </c>
      <c r="E76" s="92">
        <v>5500</v>
      </c>
      <c r="F76" s="87">
        <v>0</v>
      </c>
      <c r="G76" s="87">
        <v>0</v>
      </c>
      <c r="H76" s="87">
        <v>0</v>
      </c>
      <c r="I76" s="87">
        <v>0</v>
      </c>
      <c r="J76" s="92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96">
        <v>0</v>
      </c>
      <c r="Q76" s="93">
        <v>0</v>
      </c>
      <c r="R76" s="73">
        <v>0</v>
      </c>
      <c r="S76" s="74">
        <v>0</v>
      </c>
    </row>
    <row r="77" spans="1:19" s="6" customFormat="1" ht="40.5" customHeight="1">
      <c r="A77" s="110"/>
      <c r="B77" s="110"/>
      <c r="C77" s="111" t="s">
        <v>48</v>
      </c>
      <c r="D77" s="60" t="s">
        <v>184</v>
      </c>
      <c r="E77" s="92">
        <v>3500</v>
      </c>
      <c r="F77" s="87">
        <v>3500</v>
      </c>
      <c r="G77" s="87">
        <v>3500</v>
      </c>
      <c r="H77" s="87">
        <v>0</v>
      </c>
      <c r="I77" s="87">
        <v>3500</v>
      </c>
      <c r="J77" s="92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96">
        <v>0</v>
      </c>
      <c r="Q77" s="93">
        <v>0</v>
      </c>
      <c r="R77" s="73">
        <v>0</v>
      </c>
      <c r="S77" s="74">
        <v>0</v>
      </c>
    </row>
    <row r="78" spans="1:19" s="6" customFormat="1" ht="11.25" customHeight="1">
      <c r="A78" s="110"/>
      <c r="B78" s="110" t="s">
        <v>49</v>
      </c>
      <c r="C78" s="111"/>
      <c r="D78" s="59" t="s">
        <v>127</v>
      </c>
      <c r="E78" s="92">
        <f aca="true" t="shared" si="18" ref="E78:K78">E79+E80+E81+E82+E83+E84+E85+E86+E87+E88+E89+E90+E91+E92+E93+E94+E95+E96+E97+E98</f>
        <v>1696550</v>
      </c>
      <c r="F78" s="87">
        <f t="shared" si="18"/>
        <v>1775004</v>
      </c>
      <c r="G78" s="92">
        <f t="shared" si="18"/>
        <v>1775004</v>
      </c>
      <c r="H78" s="87">
        <f t="shared" si="18"/>
        <v>1354600</v>
      </c>
      <c r="I78" s="87">
        <f t="shared" si="18"/>
        <v>418404</v>
      </c>
      <c r="J78" s="92">
        <f t="shared" si="18"/>
        <v>0</v>
      </c>
      <c r="K78" s="87">
        <f t="shared" si="18"/>
        <v>2000</v>
      </c>
      <c r="L78" s="87">
        <f aca="true" t="shared" si="19" ref="L78:S78">L79+L80+L81+L82+L83+L84+L85+L86+L87+L88+L89+L90+L91+L92+L93+L94+L95+L96+L97+L98</f>
        <v>0</v>
      </c>
      <c r="M78" s="87">
        <f t="shared" si="19"/>
        <v>0</v>
      </c>
      <c r="N78" s="87">
        <f t="shared" si="19"/>
        <v>0</v>
      </c>
      <c r="O78" s="87">
        <f t="shared" si="19"/>
        <v>0</v>
      </c>
      <c r="P78" s="96">
        <f t="shared" si="19"/>
        <v>0</v>
      </c>
      <c r="Q78" s="93">
        <f t="shared" si="19"/>
        <v>0</v>
      </c>
      <c r="R78" s="73">
        <f t="shared" si="19"/>
        <v>0</v>
      </c>
      <c r="S78" s="74">
        <f t="shared" si="19"/>
        <v>0</v>
      </c>
    </row>
    <row r="79" spans="1:19" s="6" customFormat="1" ht="31.5" customHeight="1">
      <c r="A79" s="110"/>
      <c r="B79" s="110"/>
      <c r="C79" s="111" t="s">
        <v>28</v>
      </c>
      <c r="D79" s="60" t="s">
        <v>172</v>
      </c>
      <c r="E79" s="92">
        <v>4000</v>
      </c>
      <c r="F79" s="87">
        <v>2000</v>
      </c>
      <c r="G79" s="87">
        <v>2000</v>
      </c>
      <c r="H79" s="87">
        <v>0</v>
      </c>
      <c r="I79" s="87">
        <v>0</v>
      </c>
      <c r="J79" s="92">
        <v>0</v>
      </c>
      <c r="K79" s="87">
        <v>2000</v>
      </c>
      <c r="L79" s="87">
        <v>0</v>
      </c>
      <c r="M79" s="87">
        <v>0</v>
      </c>
      <c r="N79" s="87">
        <v>0</v>
      </c>
      <c r="O79" s="87">
        <v>0</v>
      </c>
      <c r="P79" s="96">
        <v>0</v>
      </c>
      <c r="Q79" s="93">
        <v>0</v>
      </c>
      <c r="R79" s="73">
        <v>0</v>
      </c>
      <c r="S79" s="74">
        <v>0</v>
      </c>
    </row>
    <row r="80" spans="1:19" s="6" customFormat="1" ht="21" customHeight="1">
      <c r="A80" s="110"/>
      <c r="B80" s="110"/>
      <c r="C80" s="111" t="s">
        <v>29</v>
      </c>
      <c r="D80" s="60" t="s">
        <v>173</v>
      </c>
      <c r="E80" s="92">
        <v>845000</v>
      </c>
      <c r="F80" s="87">
        <v>952000</v>
      </c>
      <c r="G80" s="87">
        <v>952000</v>
      </c>
      <c r="H80" s="87">
        <v>952000</v>
      </c>
      <c r="I80" s="87">
        <v>0</v>
      </c>
      <c r="J80" s="92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96">
        <v>0</v>
      </c>
      <c r="Q80" s="93">
        <v>0</v>
      </c>
      <c r="R80" s="73">
        <v>0</v>
      </c>
      <c r="S80" s="74">
        <v>0</v>
      </c>
    </row>
    <row r="81" spans="1:19" s="6" customFormat="1" ht="21" customHeight="1">
      <c r="A81" s="110"/>
      <c r="B81" s="110"/>
      <c r="C81" s="111" t="s">
        <v>30</v>
      </c>
      <c r="D81" s="61" t="s">
        <v>174</v>
      </c>
      <c r="E81" s="92">
        <v>54000</v>
      </c>
      <c r="F81" s="87">
        <v>69000</v>
      </c>
      <c r="G81" s="87">
        <v>69000</v>
      </c>
      <c r="H81" s="87">
        <v>69000</v>
      </c>
      <c r="I81" s="87">
        <v>0</v>
      </c>
      <c r="J81" s="92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96">
        <v>0</v>
      </c>
      <c r="Q81" s="93">
        <v>0</v>
      </c>
      <c r="R81" s="73">
        <v>0</v>
      </c>
      <c r="S81" s="74">
        <v>0</v>
      </c>
    </row>
    <row r="82" spans="1:19" s="6" customFormat="1" ht="21.75" customHeight="1">
      <c r="A82" s="110"/>
      <c r="B82" s="110"/>
      <c r="C82" s="111" t="s">
        <v>19</v>
      </c>
      <c r="D82" s="61" t="s">
        <v>167</v>
      </c>
      <c r="E82" s="92">
        <v>135000</v>
      </c>
      <c r="F82" s="87">
        <v>162700</v>
      </c>
      <c r="G82" s="87">
        <v>162700</v>
      </c>
      <c r="H82" s="87">
        <v>162700</v>
      </c>
      <c r="I82" s="87">
        <v>0</v>
      </c>
      <c r="J82" s="92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96">
        <v>0</v>
      </c>
      <c r="Q82" s="93">
        <v>0</v>
      </c>
      <c r="R82" s="73">
        <v>0</v>
      </c>
      <c r="S82" s="74">
        <v>0</v>
      </c>
    </row>
    <row r="83" spans="1:19" s="6" customFormat="1" ht="11.25" customHeight="1">
      <c r="A83" s="110"/>
      <c r="B83" s="110"/>
      <c r="C83" s="111" t="s">
        <v>20</v>
      </c>
      <c r="D83" s="61" t="s">
        <v>168</v>
      </c>
      <c r="E83" s="92">
        <v>21700</v>
      </c>
      <c r="F83" s="87">
        <v>25900</v>
      </c>
      <c r="G83" s="87">
        <v>25900</v>
      </c>
      <c r="H83" s="87">
        <v>25900</v>
      </c>
      <c r="I83" s="87">
        <v>0</v>
      </c>
      <c r="J83" s="92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96">
        <v>0</v>
      </c>
      <c r="Q83" s="93">
        <v>0</v>
      </c>
      <c r="R83" s="73">
        <v>0</v>
      </c>
      <c r="S83" s="74">
        <v>0</v>
      </c>
    </row>
    <row r="84" spans="1:19" s="6" customFormat="1" ht="21.75" customHeight="1">
      <c r="A84" s="110"/>
      <c r="B84" s="110"/>
      <c r="C84" s="111" t="s">
        <v>21</v>
      </c>
      <c r="D84" s="60" t="s">
        <v>169</v>
      </c>
      <c r="E84" s="92">
        <v>130000</v>
      </c>
      <c r="F84" s="87">
        <v>145000</v>
      </c>
      <c r="G84" s="87">
        <v>145000</v>
      </c>
      <c r="H84" s="87">
        <v>145000</v>
      </c>
      <c r="I84" s="87">
        <v>0</v>
      </c>
      <c r="J84" s="92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96">
        <v>0</v>
      </c>
      <c r="Q84" s="93">
        <v>0</v>
      </c>
      <c r="R84" s="73">
        <v>0</v>
      </c>
      <c r="S84" s="74">
        <v>0</v>
      </c>
    </row>
    <row r="85" spans="1:19" s="6" customFormat="1" ht="21" customHeight="1">
      <c r="A85" s="110"/>
      <c r="B85" s="110"/>
      <c r="C85" s="111" t="s">
        <v>22</v>
      </c>
      <c r="D85" s="60" t="s">
        <v>170</v>
      </c>
      <c r="E85" s="92">
        <v>82000</v>
      </c>
      <c r="F85" s="87">
        <v>85000</v>
      </c>
      <c r="G85" s="87">
        <v>85000</v>
      </c>
      <c r="H85" s="87">
        <v>0</v>
      </c>
      <c r="I85" s="87">
        <v>85000</v>
      </c>
      <c r="J85" s="92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96">
        <v>0</v>
      </c>
      <c r="Q85" s="93">
        <v>0</v>
      </c>
      <c r="R85" s="73">
        <v>0</v>
      </c>
      <c r="S85" s="74">
        <v>0</v>
      </c>
    </row>
    <row r="86" spans="1:19" s="6" customFormat="1" ht="12" customHeight="1">
      <c r="A86" s="110"/>
      <c r="B86" s="110"/>
      <c r="C86" s="111" t="s">
        <v>31</v>
      </c>
      <c r="D86" s="60" t="s">
        <v>176</v>
      </c>
      <c r="E86" s="92">
        <v>26000</v>
      </c>
      <c r="F86" s="87">
        <v>30000</v>
      </c>
      <c r="G86" s="87">
        <v>30000</v>
      </c>
      <c r="H86" s="87">
        <v>0</v>
      </c>
      <c r="I86" s="87">
        <v>30000</v>
      </c>
      <c r="J86" s="92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96">
        <v>0</v>
      </c>
      <c r="Q86" s="93">
        <v>0</v>
      </c>
      <c r="R86" s="73">
        <v>0</v>
      </c>
      <c r="S86" s="74">
        <v>0</v>
      </c>
    </row>
    <row r="87" spans="1:19" s="6" customFormat="1" ht="11.25" customHeight="1">
      <c r="A87" s="110"/>
      <c r="B87" s="110"/>
      <c r="C87" s="111" t="s">
        <v>23</v>
      </c>
      <c r="D87" s="60" t="s">
        <v>171</v>
      </c>
      <c r="E87" s="92">
        <v>81849.08</v>
      </c>
      <c r="F87" s="87">
        <v>100000</v>
      </c>
      <c r="G87" s="87">
        <v>100000</v>
      </c>
      <c r="H87" s="87">
        <v>0</v>
      </c>
      <c r="I87" s="87">
        <v>100000</v>
      </c>
      <c r="J87" s="92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96">
        <v>0</v>
      </c>
      <c r="Q87" s="93">
        <v>0</v>
      </c>
      <c r="R87" s="73">
        <v>0</v>
      </c>
      <c r="S87" s="74">
        <v>0</v>
      </c>
    </row>
    <row r="88" spans="1:19" s="6" customFormat="1" ht="20.25" customHeight="1">
      <c r="A88" s="110"/>
      <c r="B88" s="110"/>
      <c r="C88" s="111" t="s">
        <v>50</v>
      </c>
      <c r="D88" s="60" t="s">
        <v>185</v>
      </c>
      <c r="E88" s="92">
        <v>10000</v>
      </c>
      <c r="F88" s="87">
        <v>10000</v>
      </c>
      <c r="G88" s="87">
        <v>10000</v>
      </c>
      <c r="H88" s="87">
        <v>0</v>
      </c>
      <c r="I88" s="87">
        <v>10000</v>
      </c>
      <c r="J88" s="92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96">
        <v>0</v>
      </c>
      <c r="Q88" s="93">
        <v>0</v>
      </c>
      <c r="R88" s="73">
        <v>0</v>
      </c>
      <c r="S88" s="74">
        <v>0</v>
      </c>
    </row>
    <row r="89" spans="1:19" s="6" customFormat="1" ht="30" customHeight="1">
      <c r="A89" s="110"/>
      <c r="B89" s="110"/>
      <c r="C89" s="111" t="s">
        <v>32</v>
      </c>
      <c r="D89" s="60" t="s">
        <v>177</v>
      </c>
      <c r="E89" s="92">
        <v>15000</v>
      </c>
      <c r="F89" s="87">
        <v>14454</v>
      </c>
      <c r="G89" s="87">
        <v>14454</v>
      </c>
      <c r="H89" s="87">
        <v>0</v>
      </c>
      <c r="I89" s="87">
        <v>14454</v>
      </c>
      <c r="J89" s="92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96">
        <v>0</v>
      </c>
      <c r="Q89" s="93">
        <v>0</v>
      </c>
      <c r="R89" s="73">
        <v>0</v>
      </c>
      <c r="S89" s="74">
        <v>0</v>
      </c>
    </row>
    <row r="90" spans="1:19" s="6" customFormat="1" ht="30.75" customHeight="1">
      <c r="A90" s="110"/>
      <c r="B90" s="110"/>
      <c r="C90" s="111" t="s">
        <v>33</v>
      </c>
      <c r="D90" s="60" t="s">
        <v>178</v>
      </c>
      <c r="E90" s="92">
        <v>22000</v>
      </c>
      <c r="F90" s="87">
        <v>22000</v>
      </c>
      <c r="G90" s="87">
        <v>22000</v>
      </c>
      <c r="H90" s="87">
        <v>0</v>
      </c>
      <c r="I90" s="87">
        <v>22000</v>
      </c>
      <c r="J90" s="92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96">
        <v>0</v>
      </c>
      <c r="Q90" s="93">
        <v>0</v>
      </c>
      <c r="R90" s="73">
        <v>0</v>
      </c>
      <c r="S90" s="74">
        <v>0</v>
      </c>
    </row>
    <row r="91" spans="1:19" s="6" customFormat="1" ht="10.5" customHeight="1">
      <c r="A91" s="110"/>
      <c r="B91" s="110"/>
      <c r="C91" s="111" t="s">
        <v>34</v>
      </c>
      <c r="D91" s="60" t="s">
        <v>175</v>
      </c>
      <c r="E91" s="92">
        <v>40000</v>
      </c>
      <c r="F91" s="87">
        <v>42000</v>
      </c>
      <c r="G91" s="87">
        <v>42000</v>
      </c>
      <c r="H91" s="87">
        <v>0</v>
      </c>
      <c r="I91" s="87">
        <v>42000</v>
      </c>
      <c r="J91" s="92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96">
        <v>0</v>
      </c>
      <c r="Q91" s="93">
        <v>0</v>
      </c>
      <c r="R91" s="73">
        <v>0</v>
      </c>
      <c r="S91" s="74">
        <v>0</v>
      </c>
    </row>
    <row r="92" spans="1:19" s="6" customFormat="1" ht="12" customHeight="1">
      <c r="A92" s="110"/>
      <c r="B92" s="110"/>
      <c r="C92" s="111" t="s">
        <v>14</v>
      </c>
      <c r="D92" s="60" t="s">
        <v>164</v>
      </c>
      <c r="E92" s="92">
        <v>30000</v>
      </c>
      <c r="F92" s="87">
        <v>30000</v>
      </c>
      <c r="G92" s="87">
        <v>30000</v>
      </c>
      <c r="H92" s="87">
        <v>0</v>
      </c>
      <c r="I92" s="87">
        <v>30000</v>
      </c>
      <c r="J92" s="92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96">
        <v>0</v>
      </c>
      <c r="Q92" s="93">
        <v>0</v>
      </c>
      <c r="R92" s="73">
        <v>0</v>
      </c>
      <c r="S92" s="74">
        <v>0</v>
      </c>
    </row>
    <row r="93" spans="1:19" s="6" customFormat="1" ht="30.75" customHeight="1">
      <c r="A93" s="110"/>
      <c r="B93" s="110"/>
      <c r="C93" s="111" t="s">
        <v>35</v>
      </c>
      <c r="D93" s="60" t="s">
        <v>179</v>
      </c>
      <c r="E93" s="92">
        <v>23000.92</v>
      </c>
      <c r="F93" s="87">
        <v>26950</v>
      </c>
      <c r="G93" s="87">
        <v>26950</v>
      </c>
      <c r="H93" s="87">
        <v>0</v>
      </c>
      <c r="I93" s="87">
        <v>26950</v>
      </c>
      <c r="J93" s="92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96">
        <v>0</v>
      </c>
      <c r="Q93" s="93">
        <v>0</v>
      </c>
      <c r="R93" s="73">
        <v>0</v>
      </c>
      <c r="S93" s="74">
        <v>0</v>
      </c>
    </row>
    <row r="94" spans="1:19" s="6" customFormat="1" ht="32.25" customHeight="1">
      <c r="A94" s="110"/>
      <c r="B94" s="110"/>
      <c r="C94" s="111" t="s">
        <v>47</v>
      </c>
      <c r="D94" s="60" t="s">
        <v>183</v>
      </c>
      <c r="E94" s="92">
        <v>16000</v>
      </c>
      <c r="F94" s="87">
        <v>17000</v>
      </c>
      <c r="G94" s="87">
        <v>17000</v>
      </c>
      <c r="H94" s="87">
        <v>0</v>
      </c>
      <c r="I94" s="87">
        <v>17000</v>
      </c>
      <c r="J94" s="92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96">
        <v>0</v>
      </c>
      <c r="Q94" s="93">
        <v>0</v>
      </c>
      <c r="R94" s="73">
        <v>0</v>
      </c>
      <c r="S94" s="74">
        <v>0</v>
      </c>
    </row>
    <row r="95" spans="1:19" s="6" customFormat="1" ht="40.5" customHeight="1">
      <c r="A95" s="110"/>
      <c r="B95" s="110"/>
      <c r="C95" s="111" t="s">
        <v>48</v>
      </c>
      <c r="D95" s="60" t="s">
        <v>184</v>
      </c>
      <c r="E95" s="92">
        <v>11000</v>
      </c>
      <c r="F95" s="87">
        <v>11000</v>
      </c>
      <c r="G95" s="87">
        <v>11000</v>
      </c>
      <c r="H95" s="87">
        <v>0</v>
      </c>
      <c r="I95" s="87">
        <v>11000</v>
      </c>
      <c r="J95" s="92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96">
        <v>0</v>
      </c>
      <c r="Q95" s="93">
        <v>0</v>
      </c>
      <c r="R95" s="73">
        <v>0</v>
      </c>
      <c r="S95" s="74">
        <v>0</v>
      </c>
    </row>
    <row r="96" spans="1:19" s="6" customFormat="1" ht="30.75" customHeight="1">
      <c r="A96" s="110"/>
      <c r="B96" s="110"/>
      <c r="C96" s="111" t="s">
        <v>51</v>
      </c>
      <c r="D96" s="60" t="s">
        <v>186</v>
      </c>
      <c r="E96" s="92">
        <v>50000</v>
      </c>
      <c r="F96" s="87">
        <v>30000</v>
      </c>
      <c r="G96" s="87">
        <v>30000</v>
      </c>
      <c r="H96" s="87">
        <v>0</v>
      </c>
      <c r="I96" s="87">
        <v>30000</v>
      </c>
      <c r="J96" s="92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96">
        <v>0</v>
      </c>
      <c r="Q96" s="93">
        <v>0</v>
      </c>
      <c r="R96" s="73">
        <v>0</v>
      </c>
      <c r="S96" s="74">
        <v>0</v>
      </c>
    </row>
    <row r="97" spans="1:19" s="6" customFormat="1" ht="21" customHeight="1">
      <c r="A97" s="110"/>
      <c r="B97" s="110"/>
      <c r="C97" s="111" t="s">
        <v>15</v>
      </c>
      <c r="D97" s="60" t="s">
        <v>165</v>
      </c>
      <c r="E97" s="92">
        <v>80000</v>
      </c>
      <c r="F97" s="87">
        <v>0</v>
      </c>
      <c r="G97" s="87">
        <v>0</v>
      </c>
      <c r="H97" s="87">
        <v>0</v>
      </c>
      <c r="I97" s="87">
        <v>0</v>
      </c>
      <c r="J97" s="92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96">
        <v>0</v>
      </c>
      <c r="Q97" s="93">
        <v>0</v>
      </c>
      <c r="R97" s="73">
        <v>0</v>
      </c>
      <c r="S97" s="74">
        <v>0</v>
      </c>
    </row>
    <row r="98" spans="1:19" s="6" customFormat="1" ht="32.25" customHeight="1">
      <c r="A98" s="110"/>
      <c r="B98" s="110"/>
      <c r="C98" s="111" t="s">
        <v>36</v>
      </c>
      <c r="D98" s="60" t="s">
        <v>180</v>
      </c>
      <c r="E98" s="92">
        <v>20000</v>
      </c>
      <c r="F98" s="87">
        <v>0</v>
      </c>
      <c r="G98" s="87">
        <v>0</v>
      </c>
      <c r="H98" s="87">
        <v>0</v>
      </c>
      <c r="I98" s="87">
        <v>0</v>
      </c>
      <c r="J98" s="92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96">
        <v>0</v>
      </c>
      <c r="Q98" s="93">
        <v>0</v>
      </c>
      <c r="R98" s="73">
        <v>0</v>
      </c>
      <c r="S98" s="74">
        <v>0</v>
      </c>
    </row>
    <row r="99" spans="1:19" s="6" customFormat="1" ht="10.5" customHeight="1">
      <c r="A99" s="110"/>
      <c r="B99" s="110" t="s">
        <v>52</v>
      </c>
      <c r="C99" s="111"/>
      <c r="D99" s="59" t="s">
        <v>117</v>
      </c>
      <c r="E99" s="92">
        <f aca="true" t="shared" si="20" ref="E99:S99">E100+E101+E102+E103</f>
        <v>69300</v>
      </c>
      <c r="F99" s="87">
        <f t="shared" si="20"/>
        <v>75350</v>
      </c>
      <c r="G99" s="92">
        <f t="shared" si="20"/>
        <v>75350</v>
      </c>
      <c r="H99" s="87">
        <f t="shared" si="20"/>
        <v>0</v>
      </c>
      <c r="I99" s="87">
        <f t="shared" si="20"/>
        <v>49350</v>
      </c>
      <c r="J99" s="92">
        <f t="shared" si="20"/>
        <v>0</v>
      </c>
      <c r="K99" s="87">
        <f t="shared" si="20"/>
        <v>26000</v>
      </c>
      <c r="L99" s="87">
        <f t="shared" si="20"/>
        <v>0</v>
      </c>
      <c r="M99" s="87">
        <f t="shared" si="20"/>
        <v>0</v>
      </c>
      <c r="N99" s="87">
        <f t="shared" si="20"/>
        <v>0</v>
      </c>
      <c r="O99" s="87">
        <f t="shared" si="20"/>
        <v>0</v>
      </c>
      <c r="P99" s="96">
        <f t="shared" si="20"/>
        <v>0</v>
      </c>
      <c r="Q99" s="93">
        <f t="shared" si="20"/>
        <v>0</v>
      </c>
      <c r="R99" s="73">
        <f t="shared" si="20"/>
        <v>0</v>
      </c>
      <c r="S99" s="74">
        <f t="shared" si="20"/>
        <v>0</v>
      </c>
    </row>
    <row r="100" spans="1:19" s="6" customFormat="1" ht="21" customHeight="1">
      <c r="A100" s="110"/>
      <c r="B100" s="110"/>
      <c r="C100" s="111" t="s">
        <v>46</v>
      </c>
      <c r="D100" s="60" t="s">
        <v>182</v>
      </c>
      <c r="E100" s="92">
        <v>23000</v>
      </c>
      <c r="F100" s="87">
        <v>26000</v>
      </c>
      <c r="G100" s="87">
        <v>26000</v>
      </c>
      <c r="H100" s="87">
        <v>0</v>
      </c>
      <c r="I100" s="87">
        <v>0</v>
      </c>
      <c r="J100" s="92">
        <v>0</v>
      </c>
      <c r="K100" s="87">
        <v>26000</v>
      </c>
      <c r="L100" s="87">
        <v>0</v>
      </c>
      <c r="M100" s="87">
        <v>0</v>
      </c>
      <c r="N100" s="87">
        <v>0</v>
      </c>
      <c r="O100" s="87">
        <v>0</v>
      </c>
      <c r="P100" s="96">
        <v>0</v>
      </c>
      <c r="Q100" s="93">
        <v>0</v>
      </c>
      <c r="R100" s="73">
        <v>0</v>
      </c>
      <c r="S100" s="74">
        <v>0</v>
      </c>
    </row>
    <row r="101" spans="1:19" s="6" customFormat="1" ht="22.5" customHeight="1">
      <c r="A101" s="110"/>
      <c r="B101" s="110"/>
      <c r="C101" s="111" t="s">
        <v>22</v>
      </c>
      <c r="D101" s="60" t="s">
        <v>170</v>
      </c>
      <c r="E101" s="92">
        <v>29400</v>
      </c>
      <c r="F101" s="87">
        <v>29000</v>
      </c>
      <c r="G101" s="87">
        <v>29000</v>
      </c>
      <c r="H101" s="87">
        <v>0</v>
      </c>
      <c r="I101" s="87">
        <v>29000</v>
      </c>
      <c r="J101" s="92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96">
        <v>0</v>
      </c>
      <c r="Q101" s="93">
        <v>0</v>
      </c>
      <c r="R101" s="73">
        <v>0</v>
      </c>
      <c r="S101" s="74">
        <v>0</v>
      </c>
    </row>
    <row r="102" spans="1:19" s="7" customFormat="1" ht="10.5" customHeight="1">
      <c r="A102" s="110"/>
      <c r="B102" s="110"/>
      <c r="C102" s="112" t="s">
        <v>23</v>
      </c>
      <c r="D102" s="60" t="s">
        <v>171</v>
      </c>
      <c r="E102" s="92">
        <v>10000</v>
      </c>
      <c r="F102" s="87">
        <v>10000</v>
      </c>
      <c r="G102" s="87">
        <v>10000</v>
      </c>
      <c r="H102" s="87">
        <v>0</v>
      </c>
      <c r="I102" s="87">
        <v>10000</v>
      </c>
      <c r="J102" s="92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97">
        <v>0</v>
      </c>
      <c r="Q102" s="98">
        <v>0</v>
      </c>
      <c r="R102" s="77">
        <v>0</v>
      </c>
      <c r="S102" s="76">
        <v>0</v>
      </c>
    </row>
    <row r="103" spans="1:19" s="7" customFormat="1" ht="10.5" customHeight="1">
      <c r="A103" s="110"/>
      <c r="B103" s="110"/>
      <c r="C103" s="110" t="s">
        <v>14</v>
      </c>
      <c r="D103" s="63" t="s">
        <v>164</v>
      </c>
      <c r="E103" s="92">
        <v>6900</v>
      </c>
      <c r="F103" s="87">
        <v>10350</v>
      </c>
      <c r="G103" s="87">
        <v>10350</v>
      </c>
      <c r="H103" s="87">
        <v>0</v>
      </c>
      <c r="I103" s="87">
        <v>10350</v>
      </c>
      <c r="J103" s="92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97">
        <v>0</v>
      </c>
      <c r="Q103" s="98">
        <v>0</v>
      </c>
      <c r="R103" s="77">
        <v>0</v>
      </c>
      <c r="S103" s="76">
        <v>0</v>
      </c>
    </row>
    <row r="104" spans="1:19" s="44" customFormat="1" ht="54.75" customHeight="1">
      <c r="A104" s="110" t="s">
        <v>53</v>
      </c>
      <c r="B104" s="110"/>
      <c r="C104" s="111"/>
      <c r="D104" s="59" t="s">
        <v>128</v>
      </c>
      <c r="E104" s="92">
        <f aca="true" t="shared" si="21" ref="E104:S104">E105+E109</f>
        <v>12394.999999999998</v>
      </c>
      <c r="F104" s="87">
        <f t="shared" si="21"/>
        <v>1025</v>
      </c>
      <c r="G104" s="92">
        <f t="shared" si="21"/>
        <v>1025</v>
      </c>
      <c r="H104" s="87">
        <f t="shared" si="21"/>
        <v>1025</v>
      </c>
      <c r="I104" s="87">
        <f t="shared" si="21"/>
        <v>0</v>
      </c>
      <c r="J104" s="92">
        <f t="shared" si="21"/>
        <v>0</v>
      </c>
      <c r="K104" s="87">
        <f t="shared" si="21"/>
        <v>0</v>
      </c>
      <c r="L104" s="87">
        <f t="shared" si="21"/>
        <v>0</v>
      </c>
      <c r="M104" s="87">
        <f t="shared" si="21"/>
        <v>0</v>
      </c>
      <c r="N104" s="87">
        <f t="shared" si="21"/>
        <v>0</v>
      </c>
      <c r="O104" s="87">
        <f t="shared" si="21"/>
        <v>0</v>
      </c>
      <c r="P104" s="96">
        <f t="shared" si="21"/>
        <v>0</v>
      </c>
      <c r="Q104" s="93">
        <f t="shared" si="21"/>
        <v>0</v>
      </c>
      <c r="R104" s="73">
        <f t="shared" si="21"/>
        <v>0</v>
      </c>
      <c r="S104" s="74">
        <f t="shared" si="21"/>
        <v>0</v>
      </c>
    </row>
    <row r="105" spans="1:19" s="6" customFormat="1" ht="38.25" customHeight="1">
      <c r="A105" s="110"/>
      <c r="B105" s="110" t="s">
        <v>54</v>
      </c>
      <c r="C105" s="111"/>
      <c r="D105" s="59" t="s">
        <v>207</v>
      </c>
      <c r="E105" s="92">
        <f aca="true" t="shared" si="22" ref="E105:J105">E106+E107+E108</f>
        <v>1009</v>
      </c>
      <c r="F105" s="87">
        <f t="shared" si="22"/>
        <v>1025</v>
      </c>
      <c r="G105" s="92">
        <f t="shared" si="22"/>
        <v>1025</v>
      </c>
      <c r="H105" s="87">
        <f t="shared" si="22"/>
        <v>1025</v>
      </c>
      <c r="I105" s="87">
        <f t="shared" si="22"/>
        <v>0</v>
      </c>
      <c r="J105" s="92">
        <f t="shared" si="22"/>
        <v>0</v>
      </c>
      <c r="K105" s="87">
        <f>K106+K107+K108</f>
        <v>0</v>
      </c>
      <c r="L105" s="87">
        <f aca="true" t="shared" si="23" ref="L105:S105">L106+L107+L108</f>
        <v>0</v>
      </c>
      <c r="M105" s="87">
        <f t="shared" si="23"/>
        <v>0</v>
      </c>
      <c r="N105" s="87">
        <f t="shared" si="23"/>
        <v>0</v>
      </c>
      <c r="O105" s="87">
        <f t="shared" si="23"/>
        <v>0</v>
      </c>
      <c r="P105" s="96">
        <f t="shared" si="23"/>
        <v>0</v>
      </c>
      <c r="Q105" s="93">
        <f t="shared" si="23"/>
        <v>0</v>
      </c>
      <c r="R105" s="73">
        <f t="shared" si="23"/>
        <v>0</v>
      </c>
      <c r="S105" s="74">
        <f t="shared" si="23"/>
        <v>0</v>
      </c>
    </row>
    <row r="106" spans="1:19" s="6" customFormat="1" ht="21.75" customHeight="1">
      <c r="A106" s="110"/>
      <c r="B106" s="110"/>
      <c r="C106" s="111" t="s">
        <v>19</v>
      </c>
      <c r="D106" s="61" t="s">
        <v>167</v>
      </c>
      <c r="E106" s="92">
        <v>130</v>
      </c>
      <c r="F106" s="87">
        <v>132</v>
      </c>
      <c r="G106" s="87">
        <v>132</v>
      </c>
      <c r="H106" s="87">
        <v>132</v>
      </c>
      <c r="I106" s="87">
        <v>0</v>
      </c>
      <c r="J106" s="92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96">
        <v>0</v>
      </c>
      <c r="Q106" s="93">
        <v>0</v>
      </c>
      <c r="R106" s="73">
        <v>0</v>
      </c>
      <c r="S106" s="74">
        <v>0</v>
      </c>
    </row>
    <row r="107" spans="1:19" s="6" customFormat="1" ht="12.75" customHeight="1">
      <c r="A107" s="110"/>
      <c r="B107" s="110"/>
      <c r="C107" s="111" t="s">
        <v>20</v>
      </c>
      <c r="D107" s="61" t="s">
        <v>168</v>
      </c>
      <c r="E107" s="92">
        <v>22</v>
      </c>
      <c r="F107" s="87">
        <v>22</v>
      </c>
      <c r="G107" s="87">
        <v>22</v>
      </c>
      <c r="H107" s="87">
        <v>22</v>
      </c>
      <c r="I107" s="87">
        <v>0</v>
      </c>
      <c r="J107" s="92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96">
        <v>0</v>
      </c>
      <c r="Q107" s="93">
        <v>0</v>
      </c>
      <c r="R107" s="73">
        <v>0</v>
      </c>
      <c r="S107" s="74">
        <v>0</v>
      </c>
    </row>
    <row r="108" spans="1:19" s="6" customFormat="1" ht="21.75" customHeight="1">
      <c r="A108" s="110"/>
      <c r="B108" s="110"/>
      <c r="C108" s="111" t="s">
        <v>21</v>
      </c>
      <c r="D108" s="60" t="s">
        <v>169</v>
      </c>
      <c r="E108" s="92">
        <v>857</v>
      </c>
      <c r="F108" s="87">
        <v>871</v>
      </c>
      <c r="G108" s="87">
        <v>871</v>
      </c>
      <c r="H108" s="87">
        <v>871</v>
      </c>
      <c r="I108" s="87">
        <v>0</v>
      </c>
      <c r="J108" s="92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96">
        <v>0</v>
      </c>
      <c r="Q108" s="93">
        <v>0</v>
      </c>
      <c r="R108" s="73">
        <v>0</v>
      </c>
      <c r="S108" s="74">
        <v>0</v>
      </c>
    </row>
    <row r="109" spans="1:19" s="6" customFormat="1" ht="20.25" customHeight="1">
      <c r="A109" s="110"/>
      <c r="B109" s="110" t="s">
        <v>273</v>
      </c>
      <c r="C109" s="111"/>
      <c r="D109" s="64" t="s">
        <v>274</v>
      </c>
      <c r="E109" s="92">
        <f aca="true" t="shared" si="24" ref="E109:S109">E110+E111+E112+E113+E114+E115</f>
        <v>11385.999999999998</v>
      </c>
      <c r="F109" s="87">
        <f t="shared" si="24"/>
        <v>0</v>
      </c>
      <c r="G109" s="94">
        <f t="shared" si="24"/>
        <v>0</v>
      </c>
      <c r="H109" s="87">
        <f t="shared" si="24"/>
        <v>0</v>
      </c>
      <c r="I109" s="87">
        <f t="shared" si="24"/>
        <v>0</v>
      </c>
      <c r="J109" s="92">
        <f t="shared" si="24"/>
        <v>0</v>
      </c>
      <c r="K109" s="87">
        <f t="shared" si="24"/>
        <v>0</v>
      </c>
      <c r="L109" s="87">
        <f t="shared" si="24"/>
        <v>0</v>
      </c>
      <c r="M109" s="87">
        <f t="shared" si="24"/>
        <v>0</v>
      </c>
      <c r="N109" s="87">
        <f t="shared" si="24"/>
        <v>0</v>
      </c>
      <c r="O109" s="87">
        <f t="shared" si="24"/>
        <v>0</v>
      </c>
      <c r="P109" s="96">
        <f t="shared" si="24"/>
        <v>0</v>
      </c>
      <c r="Q109" s="93">
        <f t="shared" si="24"/>
        <v>0</v>
      </c>
      <c r="R109" s="73">
        <f t="shared" si="24"/>
        <v>0</v>
      </c>
      <c r="S109" s="74">
        <f t="shared" si="24"/>
        <v>0</v>
      </c>
    </row>
    <row r="110" spans="1:19" s="6" customFormat="1" ht="21" customHeight="1">
      <c r="A110" s="110"/>
      <c r="B110" s="110"/>
      <c r="C110" s="111" t="s">
        <v>46</v>
      </c>
      <c r="D110" s="60" t="s">
        <v>182</v>
      </c>
      <c r="E110" s="92">
        <v>6750</v>
      </c>
      <c r="F110" s="87">
        <v>0</v>
      </c>
      <c r="G110" s="94">
        <v>0</v>
      </c>
      <c r="H110" s="87">
        <v>0</v>
      </c>
      <c r="I110" s="87">
        <v>0</v>
      </c>
      <c r="J110" s="92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96">
        <v>0</v>
      </c>
      <c r="Q110" s="93">
        <v>0</v>
      </c>
      <c r="R110" s="73">
        <v>0</v>
      </c>
      <c r="S110" s="74">
        <v>0</v>
      </c>
    </row>
    <row r="111" spans="1:19" s="6" customFormat="1" ht="20.25" customHeight="1">
      <c r="A111" s="110"/>
      <c r="B111" s="110"/>
      <c r="C111" s="111" t="s">
        <v>19</v>
      </c>
      <c r="D111" s="61" t="s">
        <v>167</v>
      </c>
      <c r="E111" s="92">
        <v>338.36</v>
      </c>
      <c r="F111" s="87">
        <v>0</v>
      </c>
      <c r="G111" s="94">
        <v>0</v>
      </c>
      <c r="H111" s="87">
        <v>0</v>
      </c>
      <c r="I111" s="87">
        <v>0</v>
      </c>
      <c r="J111" s="92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96">
        <v>0</v>
      </c>
      <c r="Q111" s="93">
        <v>0</v>
      </c>
      <c r="R111" s="73">
        <v>0</v>
      </c>
      <c r="S111" s="74">
        <v>0</v>
      </c>
    </row>
    <row r="112" spans="1:19" s="6" customFormat="1" ht="11.25" customHeight="1">
      <c r="A112" s="110"/>
      <c r="B112" s="110"/>
      <c r="C112" s="111" t="s">
        <v>20</v>
      </c>
      <c r="D112" s="61" t="s">
        <v>168</v>
      </c>
      <c r="E112" s="92">
        <v>53.9</v>
      </c>
      <c r="F112" s="87">
        <v>0</v>
      </c>
      <c r="G112" s="94">
        <v>0</v>
      </c>
      <c r="H112" s="87">
        <v>0</v>
      </c>
      <c r="I112" s="87">
        <v>0</v>
      </c>
      <c r="J112" s="92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96">
        <v>0</v>
      </c>
      <c r="Q112" s="93">
        <v>0</v>
      </c>
      <c r="R112" s="73">
        <v>0</v>
      </c>
      <c r="S112" s="74">
        <v>0</v>
      </c>
    </row>
    <row r="113" spans="1:19" s="6" customFormat="1" ht="21.75" customHeight="1">
      <c r="A113" s="110"/>
      <c r="B113" s="110"/>
      <c r="C113" s="111" t="s">
        <v>21</v>
      </c>
      <c r="D113" s="60" t="s">
        <v>169</v>
      </c>
      <c r="E113" s="92">
        <v>2210</v>
      </c>
      <c r="F113" s="87">
        <v>0</v>
      </c>
      <c r="G113" s="94">
        <v>0</v>
      </c>
      <c r="H113" s="87">
        <v>0</v>
      </c>
      <c r="I113" s="87">
        <v>0</v>
      </c>
      <c r="J113" s="92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96">
        <v>0</v>
      </c>
      <c r="Q113" s="93">
        <v>0</v>
      </c>
      <c r="R113" s="73">
        <v>0</v>
      </c>
      <c r="S113" s="74">
        <v>0</v>
      </c>
    </row>
    <row r="114" spans="1:19" s="6" customFormat="1" ht="21" customHeight="1">
      <c r="A114" s="110"/>
      <c r="B114" s="110"/>
      <c r="C114" s="111" t="s">
        <v>22</v>
      </c>
      <c r="D114" s="60" t="s">
        <v>170</v>
      </c>
      <c r="E114" s="92">
        <v>1200</v>
      </c>
      <c r="F114" s="87">
        <v>0</v>
      </c>
      <c r="G114" s="94">
        <v>0</v>
      </c>
      <c r="H114" s="87">
        <v>0</v>
      </c>
      <c r="I114" s="87">
        <v>0</v>
      </c>
      <c r="J114" s="92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96">
        <v>0</v>
      </c>
      <c r="Q114" s="93">
        <v>0</v>
      </c>
      <c r="R114" s="73">
        <v>0</v>
      </c>
      <c r="S114" s="74">
        <v>0</v>
      </c>
    </row>
    <row r="115" spans="1:19" s="6" customFormat="1" ht="10.5" customHeight="1">
      <c r="A115" s="110"/>
      <c r="B115" s="110"/>
      <c r="C115" s="111" t="s">
        <v>34</v>
      </c>
      <c r="D115" s="60" t="s">
        <v>175</v>
      </c>
      <c r="E115" s="92">
        <v>833.74</v>
      </c>
      <c r="F115" s="87">
        <v>0</v>
      </c>
      <c r="G115" s="94">
        <v>0</v>
      </c>
      <c r="H115" s="87">
        <v>0</v>
      </c>
      <c r="I115" s="87">
        <v>0</v>
      </c>
      <c r="J115" s="92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96">
        <v>0</v>
      </c>
      <c r="Q115" s="93">
        <v>0</v>
      </c>
      <c r="R115" s="73">
        <v>0</v>
      </c>
      <c r="S115" s="74">
        <v>0</v>
      </c>
    </row>
    <row r="116" spans="1:19" s="44" customFormat="1" ht="28.5" customHeight="1">
      <c r="A116" s="110" t="s">
        <v>55</v>
      </c>
      <c r="B116" s="110"/>
      <c r="C116" s="111"/>
      <c r="D116" s="59" t="s">
        <v>129</v>
      </c>
      <c r="E116" s="92">
        <f aca="true" t="shared" si="25" ref="E116:S116">E117+E128+E131</f>
        <v>789023</v>
      </c>
      <c r="F116" s="87">
        <f t="shared" si="25"/>
        <v>981600</v>
      </c>
      <c r="G116" s="92">
        <f t="shared" si="25"/>
        <v>205000</v>
      </c>
      <c r="H116" s="87">
        <f t="shared" si="25"/>
        <v>4000</v>
      </c>
      <c r="I116" s="87">
        <f t="shared" si="25"/>
        <v>181000</v>
      </c>
      <c r="J116" s="92">
        <f t="shared" si="25"/>
        <v>0</v>
      </c>
      <c r="K116" s="87">
        <f t="shared" si="25"/>
        <v>20000</v>
      </c>
      <c r="L116" s="87">
        <f t="shared" si="25"/>
        <v>0</v>
      </c>
      <c r="M116" s="87">
        <f t="shared" si="25"/>
        <v>0</v>
      </c>
      <c r="N116" s="87">
        <f t="shared" si="25"/>
        <v>0</v>
      </c>
      <c r="O116" s="87">
        <f t="shared" si="25"/>
        <v>776600</v>
      </c>
      <c r="P116" s="92">
        <f t="shared" si="25"/>
        <v>776600</v>
      </c>
      <c r="Q116" s="93">
        <f t="shared" si="25"/>
        <v>0</v>
      </c>
      <c r="R116" s="73">
        <f t="shared" si="25"/>
        <v>0</v>
      </c>
      <c r="S116" s="74">
        <f t="shared" si="25"/>
        <v>0</v>
      </c>
    </row>
    <row r="117" spans="1:19" s="6" customFormat="1" ht="9.75" customHeight="1">
      <c r="A117" s="110"/>
      <c r="B117" s="110" t="s">
        <v>56</v>
      </c>
      <c r="C117" s="111"/>
      <c r="D117" s="59" t="s">
        <v>130</v>
      </c>
      <c r="E117" s="92">
        <f aca="true" t="shared" si="26" ref="E117:S117">E118+E119+E120+E121+E122+E123+E124+E125+E126+E127</f>
        <v>764823</v>
      </c>
      <c r="F117" s="87">
        <f t="shared" si="26"/>
        <v>952600</v>
      </c>
      <c r="G117" s="92">
        <f t="shared" si="26"/>
        <v>176000</v>
      </c>
      <c r="H117" s="87">
        <f t="shared" si="26"/>
        <v>4000</v>
      </c>
      <c r="I117" s="87">
        <f t="shared" si="26"/>
        <v>152000</v>
      </c>
      <c r="J117" s="92">
        <f t="shared" si="26"/>
        <v>0</v>
      </c>
      <c r="K117" s="87">
        <f t="shared" si="26"/>
        <v>20000</v>
      </c>
      <c r="L117" s="87">
        <f t="shared" si="26"/>
        <v>0</v>
      </c>
      <c r="M117" s="87">
        <f t="shared" si="26"/>
        <v>0</v>
      </c>
      <c r="N117" s="87">
        <f t="shared" si="26"/>
        <v>0</v>
      </c>
      <c r="O117" s="87">
        <f t="shared" si="26"/>
        <v>776600</v>
      </c>
      <c r="P117" s="92">
        <f t="shared" si="26"/>
        <v>776600</v>
      </c>
      <c r="Q117" s="93">
        <f t="shared" si="26"/>
        <v>0</v>
      </c>
      <c r="R117" s="73">
        <f t="shared" si="26"/>
        <v>0</v>
      </c>
      <c r="S117" s="74">
        <f t="shared" si="26"/>
        <v>0</v>
      </c>
    </row>
    <row r="118" spans="1:19" s="6" customFormat="1" ht="69" customHeight="1">
      <c r="A118" s="110"/>
      <c r="B118" s="110"/>
      <c r="C118" s="111" t="s">
        <v>57</v>
      </c>
      <c r="D118" s="65" t="s">
        <v>187</v>
      </c>
      <c r="E118" s="92">
        <v>1000</v>
      </c>
      <c r="F118" s="87">
        <v>0</v>
      </c>
      <c r="G118" s="87">
        <v>0</v>
      </c>
      <c r="H118" s="87">
        <v>0</v>
      </c>
      <c r="I118" s="87">
        <v>0</v>
      </c>
      <c r="J118" s="92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96">
        <v>0</v>
      </c>
      <c r="Q118" s="93">
        <v>0</v>
      </c>
      <c r="R118" s="73">
        <v>0</v>
      </c>
      <c r="S118" s="74">
        <v>0</v>
      </c>
    </row>
    <row r="119" spans="1:19" s="6" customFormat="1" ht="21.75" customHeight="1">
      <c r="A119" s="110"/>
      <c r="B119" s="110"/>
      <c r="C119" s="111" t="s">
        <v>46</v>
      </c>
      <c r="D119" s="60" t="s">
        <v>182</v>
      </c>
      <c r="E119" s="92">
        <v>24000</v>
      </c>
      <c r="F119" s="87">
        <v>20000</v>
      </c>
      <c r="G119" s="87">
        <v>20000</v>
      </c>
      <c r="H119" s="87">
        <v>0</v>
      </c>
      <c r="I119" s="87">
        <v>0</v>
      </c>
      <c r="J119" s="92">
        <v>0</v>
      </c>
      <c r="K119" s="87">
        <v>20000</v>
      </c>
      <c r="L119" s="87">
        <v>0</v>
      </c>
      <c r="M119" s="87">
        <v>0</v>
      </c>
      <c r="N119" s="87">
        <v>0</v>
      </c>
      <c r="O119" s="87">
        <v>0</v>
      </c>
      <c r="P119" s="96">
        <v>0</v>
      </c>
      <c r="Q119" s="93">
        <v>0</v>
      </c>
      <c r="R119" s="73">
        <v>0</v>
      </c>
      <c r="S119" s="74">
        <v>0</v>
      </c>
    </row>
    <row r="120" spans="1:19" s="6" customFormat="1" ht="21" customHeight="1">
      <c r="A120" s="110"/>
      <c r="B120" s="110"/>
      <c r="C120" s="111" t="s">
        <v>21</v>
      </c>
      <c r="D120" s="60" t="s">
        <v>169</v>
      </c>
      <c r="E120" s="92">
        <v>6000</v>
      </c>
      <c r="F120" s="87">
        <v>4000</v>
      </c>
      <c r="G120" s="87">
        <v>4000</v>
      </c>
      <c r="H120" s="87">
        <v>4000</v>
      </c>
      <c r="I120" s="87">
        <v>0</v>
      </c>
      <c r="J120" s="92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96">
        <v>0</v>
      </c>
      <c r="Q120" s="93">
        <v>0</v>
      </c>
      <c r="R120" s="73">
        <v>0</v>
      </c>
      <c r="S120" s="74">
        <v>0</v>
      </c>
    </row>
    <row r="121" spans="1:19" s="6" customFormat="1" ht="21" customHeight="1">
      <c r="A121" s="110"/>
      <c r="B121" s="110"/>
      <c r="C121" s="111" t="s">
        <v>22</v>
      </c>
      <c r="D121" s="60" t="s">
        <v>170</v>
      </c>
      <c r="E121" s="92">
        <v>87000</v>
      </c>
      <c r="F121" s="87">
        <v>70000</v>
      </c>
      <c r="G121" s="87">
        <v>70000</v>
      </c>
      <c r="H121" s="87">
        <v>0</v>
      </c>
      <c r="I121" s="87">
        <v>70000</v>
      </c>
      <c r="J121" s="92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96">
        <v>0</v>
      </c>
      <c r="Q121" s="93">
        <v>0</v>
      </c>
      <c r="R121" s="73">
        <v>0</v>
      </c>
      <c r="S121" s="74">
        <v>0</v>
      </c>
    </row>
    <row r="122" spans="1:19" s="6" customFormat="1" ht="11.25" customHeight="1">
      <c r="A122" s="110"/>
      <c r="B122" s="110"/>
      <c r="C122" s="111" t="s">
        <v>31</v>
      </c>
      <c r="D122" s="60" t="s">
        <v>176</v>
      </c>
      <c r="E122" s="92">
        <v>31000</v>
      </c>
      <c r="F122" s="87">
        <v>25000</v>
      </c>
      <c r="G122" s="87">
        <v>25000</v>
      </c>
      <c r="H122" s="87">
        <v>0</v>
      </c>
      <c r="I122" s="87">
        <v>25000</v>
      </c>
      <c r="J122" s="92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96">
        <v>0</v>
      </c>
      <c r="Q122" s="93">
        <v>0</v>
      </c>
      <c r="R122" s="73">
        <v>0</v>
      </c>
      <c r="S122" s="74">
        <v>0</v>
      </c>
    </row>
    <row r="123" spans="1:19" s="6" customFormat="1" ht="10.5" customHeight="1">
      <c r="A123" s="110"/>
      <c r="B123" s="110"/>
      <c r="C123" s="111" t="s">
        <v>23</v>
      </c>
      <c r="D123" s="60" t="s">
        <v>171</v>
      </c>
      <c r="E123" s="92">
        <v>29000</v>
      </c>
      <c r="F123" s="87">
        <v>29000</v>
      </c>
      <c r="G123" s="87">
        <v>29000</v>
      </c>
      <c r="H123" s="87">
        <v>0</v>
      </c>
      <c r="I123" s="87">
        <v>29000</v>
      </c>
      <c r="J123" s="92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96">
        <v>0</v>
      </c>
      <c r="Q123" s="93">
        <v>0</v>
      </c>
      <c r="R123" s="73">
        <v>0</v>
      </c>
      <c r="S123" s="74">
        <v>0</v>
      </c>
    </row>
    <row r="124" spans="1:19" s="6" customFormat="1" ht="11.25" customHeight="1">
      <c r="A124" s="110"/>
      <c r="B124" s="110"/>
      <c r="C124" s="111" t="s">
        <v>14</v>
      </c>
      <c r="D124" s="60" t="s">
        <v>164</v>
      </c>
      <c r="E124" s="92">
        <v>26000</v>
      </c>
      <c r="F124" s="87">
        <v>26000</v>
      </c>
      <c r="G124" s="87">
        <v>26000</v>
      </c>
      <c r="H124" s="87">
        <v>0</v>
      </c>
      <c r="I124" s="87">
        <v>26000</v>
      </c>
      <c r="J124" s="92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96">
        <v>0</v>
      </c>
      <c r="Q124" s="93">
        <v>0</v>
      </c>
      <c r="R124" s="73">
        <v>0</v>
      </c>
      <c r="S124" s="74">
        <v>0</v>
      </c>
    </row>
    <row r="125" spans="1:19" s="6" customFormat="1" ht="30.75" customHeight="1">
      <c r="A125" s="110"/>
      <c r="B125" s="110"/>
      <c r="C125" s="111" t="s">
        <v>47</v>
      </c>
      <c r="D125" s="66" t="s">
        <v>183</v>
      </c>
      <c r="E125" s="87">
        <v>2000</v>
      </c>
      <c r="F125" s="87">
        <v>2000</v>
      </c>
      <c r="G125" s="87">
        <v>2000</v>
      </c>
      <c r="H125" s="87">
        <v>0</v>
      </c>
      <c r="I125" s="87">
        <v>2000</v>
      </c>
      <c r="J125" s="92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96">
        <v>0</v>
      </c>
      <c r="Q125" s="93">
        <v>0</v>
      </c>
      <c r="R125" s="73">
        <v>0</v>
      </c>
      <c r="S125" s="74">
        <v>0</v>
      </c>
    </row>
    <row r="126" spans="1:19" s="6" customFormat="1" ht="21" customHeight="1">
      <c r="A126" s="110"/>
      <c r="B126" s="110"/>
      <c r="C126" s="111" t="s">
        <v>15</v>
      </c>
      <c r="D126" s="60" t="s">
        <v>165</v>
      </c>
      <c r="E126" s="94">
        <v>92523</v>
      </c>
      <c r="F126" s="87">
        <v>49000</v>
      </c>
      <c r="G126" s="87">
        <v>0</v>
      </c>
      <c r="H126" s="87">
        <v>0</v>
      </c>
      <c r="I126" s="87">
        <v>0</v>
      </c>
      <c r="J126" s="92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49000</v>
      </c>
      <c r="P126" s="87">
        <v>49000</v>
      </c>
      <c r="Q126" s="93">
        <v>0</v>
      </c>
      <c r="R126" s="73">
        <v>0</v>
      </c>
      <c r="S126" s="74">
        <v>0</v>
      </c>
    </row>
    <row r="127" spans="1:19" s="6" customFormat="1" ht="30" customHeight="1">
      <c r="A127" s="110"/>
      <c r="B127" s="110"/>
      <c r="C127" s="111" t="s">
        <v>36</v>
      </c>
      <c r="D127" s="60" t="s">
        <v>180</v>
      </c>
      <c r="E127" s="92">
        <v>466300</v>
      </c>
      <c r="F127" s="87">
        <v>727600</v>
      </c>
      <c r="G127" s="87">
        <v>0</v>
      </c>
      <c r="H127" s="87">
        <v>0</v>
      </c>
      <c r="I127" s="87">
        <v>0</v>
      </c>
      <c r="J127" s="92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727600</v>
      </c>
      <c r="P127" s="87">
        <v>727600</v>
      </c>
      <c r="Q127" s="93">
        <v>0</v>
      </c>
      <c r="R127" s="73">
        <v>0</v>
      </c>
      <c r="S127" s="74">
        <v>0</v>
      </c>
    </row>
    <row r="128" spans="1:19" s="6" customFormat="1" ht="11.25" customHeight="1">
      <c r="A128" s="110"/>
      <c r="B128" s="110" t="s">
        <v>59</v>
      </c>
      <c r="C128" s="111"/>
      <c r="D128" s="59" t="s">
        <v>131</v>
      </c>
      <c r="E128" s="92">
        <f aca="true" t="shared" si="27" ref="E128:O128">E129+E130</f>
        <v>1200</v>
      </c>
      <c r="F128" s="87">
        <f t="shared" si="27"/>
        <v>6000</v>
      </c>
      <c r="G128" s="92">
        <f t="shared" si="27"/>
        <v>6000</v>
      </c>
      <c r="H128" s="87">
        <f t="shared" si="27"/>
        <v>0</v>
      </c>
      <c r="I128" s="87">
        <f t="shared" si="27"/>
        <v>6000</v>
      </c>
      <c r="J128" s="92">
        <f t="shared" si="27"/>
        <v>0</v>
      </c>
      <c r="K128" s="87">
        <f t="shared" si="27"/>
        <v>0</v>
      </c>
      <c r="L128" s="87">
        <f>L129+L130</f>
        <v>0</v>
      </c>
      <c r="M128" s="87">
        <f>M129+M130</f>
        <v>0</v>
      </c>
      <c r="N128" s="87">
        <f>N129+N130</f>
        <v>0</v>
      </c>
      <c r="O128" s="87">
        <f t="shared" si="27"/>
        <v>0</v>
      </c>
      <c r="P128" s="96">
        <f>P129+P130</f>
        <v>0</v>
      </c>
      <c r="Q128" s="93">
        <f>Q129+Q130</f>
        <v>0</v>
      </c>
      <c r="R128" s="73">
        <f>R129+R130</f>
        <v>0</v>
      </c>
      <c r="S128" s="74">
        <f>S129+S130</f>
        <v>0</v>
      </c>
    </row>
    <row r="129" spans="1:19" s="6" customFormat="1" ht="21" customHeight="1">
      <c r="A129" s="110"/>
      <c r="B129" s="110"/>
      <c r="C129" s="111" t="s">
        <v>22</v>
      </c>
      <c r="D129" s="60" t="s">
        <v>170</v>
      </c>
      <c r="E129" s="92">
        <v>1000</v>
      </c>
      <c r="F129" s="87">
        <v>1000</v>
      </c>
      <c r="G129" s="87">
        <v>1000</v>
      </c>
      <c r="H129" s="87">
        <v>0</v>
      </c>
      <c r="I129" s="87">
        <v>1000</v>
      </c>
      <c r="J129" s="92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96">
        <v>0</v>
      </c>
      <c r="Q129" s="93">
        <v>0</v>
      </c>
      <c r="R129" s="73">
        <v>0</v>
      </c>
      <c r="S129" s="74">
        <v>0</v>
      </c>
    </row>
    <row r="130" spans="1:19" s="6" customFormat="1" ht="11.25" customHeight="1">
      <c r="A130" s="110"/>
      <c r="B130" s="110"/>
      <c r="C130" s="111" t="s">
        <v>23</v>
      </c>
      <c r="D130" s="60" t="s">
        <v>171</v>
      </c>
      <c r="E130" s="92">
        <v>200</v>
      </c>
      <c r="F130" s="87">
        <v>5000</v>
      </c>
      <c r="G130" s="87">
        <v>5000</v>
      </c>
      <c r="H130" s="87">
        <v>0</v>
      </c>
      <c r="I130" s="87">
        <v>5000</v>
      </c>
      <c r="J130" s="92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96">
        <v>0</v>
      </c>
      <c r="Q130" s="93">
        <v>0</v>
      </c>
      <c r="R130" s="73">
        <v>0</v>
      </c>
      <c r="S130" s="74">
        <v>0</v>
      </c>
    </row>
    <row r="131" spans="1:19" s="6" customFormat="1" ht="11.25" customHeight="1">
      <c r="A131" s="110"/>
      <c r="B131" s="110" t="s">
        <v>60</v>
      </c>
      <c r="C131" s="111"/>
      <c r="D131" s="59" t="s">
        <v>132</v>
      </c>
      <c r="E131" s="92">
        <f>E132+E133</f>
        <v>23000</v>
      </c>
      <c r="F131" s="87">
        <f aca="true" t="shared" si="28" ref="F131:S131">F132+F133+F134</f>
        <v>23000</v>
      </c>
      <c r="G131" s="92">
        <f t="shared" si="28"/>
        <v>23000</v>
      </c>
      <c r="H131" s="87">
        <f t="shared" si="28"/>
        <v>0</v>
      </c>
      <c r="I131" s="87">
        <f t="shared" si="28"/>
        <v>23000</v>
      </c>
      <c r="J131" s="92">
        <f t="shared" si="28"/>
        <v>0</v>
      </c>
      <c r="K131" s="87">
        <f t="shared" si="28"/>
        <v>0</v>
      </c>
      <c r="L131" s="87">
        <f t="shared" si="28"/>
        <v>0</v>
      </c>
      <c r="M131" s="87">
        <f t="shared" si="28"/>
        <v>0</v>
      </c>
      <c r="N131" s="87">
        <f t="shared" si="28"/>
        <v>0</v>
      </c>
      <c r="O131" s="87">
        <f t="shared" si="28"/>
        <v>0</v>
      </c>
      <c r="P131" s="96">
        <f t="shared" si="28"/>
        <v>0</v>
      </c>
      <c r="Q131" s="93">
        <f t="shared" si="28"/>
        <v>0</v>
      </c>
      <c r="R131" s="73">
        <f t="shared" si="28"/>
        <v>0</v>
      </c>
      <c r="S131" s="74">
        <f t="shared" si="28"/>
        <v>0</v>
      </c>
    </row>
    <row r="132" spans="1:19" s="6" customFormat="1" ht="21" customHeight="1">
      <c r="A132" s="110"/>
      <c r="B132" s="112"/>
      <c r="C132" s="111" t="s">
        <v>22</v>
      </c>
      <c r="D132" s="60" t="s">
        <v>170</v>
      </c>
      <c r="E132" s="92">
        <v>11000</v>
      </c>
      <c r="F132" s="87">
        <v>4000</v>
      </c>
      <c r="G132" s="87">
        <v>4000</v>
      </c>
      <c r="H132" s="87">
        <v>0</v>
      </c>
      <c r="I132" s="87">
        <v>4000</v>
      </c>
      <c r="J132" s="92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96">
        <v>0</v>
      </c>
      <c r="Q132" s="93">
        <v>0</v>
      </c>
      <c r="R132" s="73">
        <v>0</v>
      </c>
      <c r="S132" s="74">
        <v>0</v>
      </c>
    </row>
    <row r="133" spans="1:19" s="6" customFormat="1" ht="11.25" customHeight="1">
      <c r="A133" s="110"/>
      <c r="B133" s="112"/>
      <c r="C133" s="111" t="s">
        <v>23</v>
      </c>
      <c r="D133" s="60" t="s">
        <v>171</v>
      </c>
      <c r="E133" s="92">
        <v>12000</v>
      </c>
      <c r="F133" s="87">
        <v>4000</v>
      </c>
      <c r="G133" s="87">
        <v>4000</v>
      </c>
      <c r="H133" s="87">
        <v>0</v>
      </c>
      <c r="I133" s="87">
        <v>4000</v>
      </c>
      <c r="J133" s="92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96">
        <v>0</v>
      </c>
      <c r="Q133" s="93">
        <v>0</v>
      </c>
      <c r="R133" s="73">
        <v>0</v>
      </c>
      <c r="S133" s="74">
        <v>0</v>
      </c>
    </row>
    <row r="134" spans="1:19" s="6" customFormat="1" ht="12" customHeight="1">
      <c r="A134" s="110"/>
      <c r="B134" s="112"/>
      <c r="C134" s="111" t="s">
        <v>248</v>
      </c>
      <c r="D134" s="60" t="s">
        <v>189</v>
      </c>
      <c r="E134" s="92">
        <v>0</v>
      </c>
      <c r="F134" s="87">
        <v>15000</v>
      </c>
      <c r="G134" s="87">
        <v>15000</v>
      </c>
      <c r="H134" s="87">
        <v>0</v>
      </c>
      <c r="I134" s="87">
        <v>15000</v>
      </c>
      <c r="J134" s="92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96">
        <v>0</v>
      </c>
      <c r="Q134" s="93">
        <v>0</v>
      </c>
      <c r="R134" s="73">
        <v>0</v>
      </c>
      <c r="S134" s="74">
        <v>0</v>
      </c>
    </row>
    <row r="135" spans="1:19" s="44" customFormat="1" ht="82.5" customHeight="1">
      <c r="A135" s="110" t="s">
        <v>61</v>
      </c>
      <c r="B135" s="110"/>
      <c r="C135" s="111"/>
      <c r="D135" s="59" t="s">
        <v>206</v>
      </c>
      <c r="E135" s="92">
        <f aca="true" t="shared" si="29" ref="E135:O135">E136</f>
        <v>65000</v>
      </c>
      <c r="F135" s="87">
        <f t="shared" si="29"/>
        <v>60000</v>
      </c>
      <c r="G135" s="92">
        <f t="shared" si="29"/>
        <v>60000</v>
      </c>
      <c r="H135" s="87">
        <f t="shared" si="29"/>
        <v>50000</v>
      </c>
      <c r="I135" s="87">
        <f t="shared" si="29"/>
        <v>10000</v>
      </c>
      <c r="J135" s="92">
        <f t="shared" si="29"/>
        <v>0</v>
      </c>
      <c r="K135" s="87">
        <f t="shared" si="29"/>
        <v>0</v>
      </c>
      <c r="L135" s="87">
        <f>L136</f>
        <v>0</v>
      </c>
      <c r="M135" s="87">
        <f>M136</f>
        <v>0</v>
      </c>
      <c r="N135" s="87">
        <f>N136</f>
        <v>0</v>
      </c>
      <c r="O135" s="87">
        <f t="shared" si="29"/>
        <v>0</v>
      </c>
      <c r="P135" s="96">
        <f>P136</f>
        <v>0</v>
      </c>
      <c r="Q135" s="93">
        <f>Q136</f>
        <v>0</v>
      </c>
      <c r="R135" s="73">
        <f>R136</f>
        <v>0</v>
      </c>
      <c r="S135" s="74">
        <f>S136</f>
        <v>0</v>
      </c>
    </row>
    <row r="136" spans="1:19" s="6" customFormat="1" ht="29.25" customHeight="1">
      <c r="A136" s="110"/>
      <c r="B136" s="110" t="s">
        <v>62</v>
      </c>
      <c r="C136" s="111"/>
      <c r="D136" s="59" t="s">
        <v>133</v>
      </c>
      <c r="E136" s="92">
        <f aca="true" t="shared" si="30" ref="E136:O136">E137+E138+E139</f>
        <v>65000</v>
      </c>
      <c r="F136" s="87">
        <f t="shared" si="30"/>
        <v>60000</v>
      </c>
      <c r="G136" s="92">
        <f t="shared" si="30"/>
        <v>60000</v>
      </c>
      <c r="H136" s="87">
        <f t="shared" si="30"/>
        <v>50000</v>
      </c>
      <c r="I136" s="87">
        <f t="shared" si="30"/>
        <v>10000</v>
      </c>
      <c r="J136" s="92">
        <f t="shared" si="30"/>
        <v>0</v>
      </c>
      <c r="K136" s="87">
        <f t="shared" si="30"/>
        <v>0</v>
      </c>
      <c r="L136" s="87">
        <f>L137+L138+L139</f>
        <v>0</v>
      </c>
      <c r="M136" s="87">
        <f>M137+M138+M139</f>
        <v>0</v>
      </c>
      <c r="N136" s="87">
        <f>N137+N138+N139</f>
        <v>0</v>
      </c>
      <c r="O136" s="87">
        <f t="shared" si="30"/>
        <v>0</v>
      </c>
      <c r="P136" s="96">
        <f>P137+P138+P139</f>
        <v>0</v>
      </c>
      <c r="Q136" s="93">
        <f>Q137+Q138+Q139</f>
        <v>0</v>
      </c>
      <c r="R136" s="73">
        <f>R137+R138+R139</f>
        <v>0</v>
      </c>
      <c r="S136" s="74">
        <f>S137+S138+S139</f>
        <v>0</v>
      </c>
    </row>
    <row r="137" spans="1:19" s="6" customFormat="1" ht="21.75" customHeight="1">
      <c r="A137" s="110"/>
      <c r="B137" s="110"/>
      <c r="C137" s="111" t="s">
        <v>63</v>
      </c>
      <c r="D137" s="61" t="s">
        <v>190</v>
      </c>
      <c r="E137" s="92">
        <v>55000</v>
      </c>
      <c r="F137" s="87">
        <v>50000</v>
      </c>
      <c r="G137" s="87">
        <v>50000</v>
      </c>
      <c r="H137" s="87">
        <v>50000</v>
      </c>
      <c r="I137" s="87">
        <v>0</v>
      </c>
      <c r="J137" s="92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96">
        <v>0</v>
      </c>
      <c r="Q137" s="93">
        <v>0</v>
      </c>
      <c r="R137" s="73">
        <v>0</v>
      </c>
      <c r="S137" s="74">
        <v>0</v>
      </c>
    </row>
    <row r="138" spans="1:19" s="6" customFormat="1" ht="21" customHeight="1">
      <c r="A138" s="110"/>
      <c r="B138" s="110"/>
      <c r="C138" s="111" t="s">
        <v>22</v>
      </c>
      <c r="D138" s="60" t="s">
        <v>170</v>
      </c>
      <c r="E138" s="92">
        <v>3500</v>
      </c>
      <c r="F138" s="87">
        <v>3500</v>
      </c>
      <c r="G138" s="87">
        <v>3500</v>
      </c>
      <c r="H138" s="87">
        <v>0</v>
      </c>
      <c r="I138" s="87">
        <v>3500</v>
      </c>
      <c r="J138" s="92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96">
        <v>0</v>
      </c>
      <c r="Q138" s="93">
        <v>0</v>
      </c>
      <c r="R138" s="73">
        <v>0</v>
      </c>
      <c r="S138" s="74">
        <v>0</v>
      </c>
    </row>
    <row r="139" spans="1:19" s="7" customFormat="1" ht="11.25" customHeight="1">
      <c r="A139" s="110"/>
      <c r="B139" s="110"/>
      <c r="C139" s="112" t="s">
        <v>23</v>
      </c>
      <c r="D139" s="60" t="s">
        <v>171</v>
      </c>
      <c r="E139" s="92">
        <v>6500</v>
      </c>
      <c r="F139" s="87">
        <v>6500</v>
      </c>
      <c r="G139" s="87">
        <v>6500</v>
      </c>
      <c r="H139" s="87">
        <v>0</v>
      </c>
      <c r="I139" s="87">
        <v>6500</v>
      </c>
      <c r="J139" s="92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95">
        <v>0</v>
      </c>
      <c r="Q139" s="93">
        <v>0</v>
      </c>
      <c r="R139" s="75">
        <v>0</v>
      </c>
      <c r="S139" s="74">
        <v>0</v>
      </c>
    </row>
    <row r="140" spans="1:19" s="44" customFormat="1" ht="20.25" customHeight="1">
      <c r="A140" s="110" t="s">
        <v>64</v>
      </c>
      <c r="B140" s="110"/>
      <c r="C140" s="112"/>
      <c r="D140" s="59" t="s">
        <v>134</v>
      </c>
      <c r="E140" s="92">
        <f aca="true" t="shared" si="31" ref="E140:O141">E141</f>
        <v>16000</v>
      </c>
      <c r="F140" s="87">
        <f t="shared" si="31"/>
        <v>60000</v>
      </c>
      <c r="G140" s="92">
        <f t="shared" si="31"/>
        <v>60000</v>
      </c>
      <c r="H140" s="87">
        <f t="shared" si="31"/>
        <v>0</v>
      </c>
      <c r="I140" s="87">
        <f t="shared" si="31"/>
        <v>0</v>
      </c>
      <c r="J140" s="92">
        <f t="shared" si="31"/>
        <v>0</v>
      </c>
      <c r="K140" s="87">
        <f t="shared" si="31"/>
        <v>0</v>
      </c>
      <c r="L140" s="87">
        <f aca="true" t="shared" si="32" ref="L140:N141">L141</f>
        <v>0</v>
      </c>
      <c r="M140" s="87">
        <f t="shared" si="32"/>
        <v>0</v>
      </c>
      <c r="N140" s="87">
        <f t="shared" si="32"/>
        <v>60000</v>
      </c>
      <c r="O140" s="87">
        <f t="shared" si="31"/>
        <v>0</v>
      </c>
      <c r="P140" s="96">
        <f aca="true" t="shared" si="33" ref="P140:S141">P141</f>
        <v>0</v>
      </c>
      <c r="Q140" s="93">
        <f t="shared" si="33"/>
        <v>0</v>
      </c>
      <c r="R140" s="73">
        <f t="shared" si="33"/>
        <v>0</v>
      </c>
      <c r="S140" s="74">
        <f t="shared" si="33"/>
        <v>0</v>
      </c>
    </row>
    <row r="141" spans="1:19" s="6" customFormat="1" ht="37.5" customHeight="1">
      <c r="A141" s="110"/>
      <c r="B141" s="110" t="s">
        <v>65</v>
      </c>
      <c r="C141" s="112"/>
      <c r="D141" s="59" t="s">
        <v>135</v>
      </c>
      <c r="E141" s="92">
        <f t="shared" si="31"/>
        <v>16000</v>
      </c>
      <c r="F141" s="87">
        <f t="shared" si="31"/>
        <v>60000</v>
      </c>
      <c r="G141" s="92">
        <f t="shared" si="31"/>
        <v>60000</v>
      </c>
      <c r="H141" s="87">
        <f t="shared" si="31"/>
        <v>0</v>
      </c>
      <c r="I141" s="87">
        <f t="shared" si="31"/>
        <v>0</v>
      </c>
      <c r="J141" s="92">
        <f t="shared" si="31"/>
        <v>0</v>
      </c>
      <c r="K141" s="87">
        <f t="shared" si="31"/>
        <v>0</v>
      </c>
      <c r="L141" s="87">
        <f t="shared" si="32"/>
        <v>0</v>
      </c>
      <c r="M141" s="87">
        <f t="shared" si="32"/>
        <v>0</v>
      </c>
      <c r="N141" s="87">
        <f t="shared" si="32"/>
        <v>60000</v>
      </c>
      <c r="O141" s="87">
        <f t="shared" si="31"/>
        <v>0</v>
      </c>
      <c r="P141" s="96">
        <f t="shared" si="33"/>
        <v>0</v>
      </c>
      <c r="Q141" s="93">
        <f t="shared" si="33"/>
        <v>0</v>
      </c>
      <c r="R141" s="73">
        <f t="shared" si="33"/>
        <v>0</v>
      </c>
      <c r="S141" s="74">
        <f t="shared" si="33"/>
        <v>0</v>
      </c>
    </row>
    <row r="142" spans="1:19" s="7" customFormat="1" ht="68.25" customHeight="1">
      <c r="A142" s="110"/>
      <c r="B142" s="110"/>
      <c r="C142" s="112" t="s">
        <v>66</v>
      </c>
      <c r="D142" s="60" t="s">
        <v>191</v>
      </c>
      <c r="E142" s="92">
        <v>16000</v>
      </c>
      <c r="F142" s="87">
        <v>60000</v>
      </c>
      <c r="G142" s="87">
        <v>60000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60000</v>
      </c>
      <c r="O142" s="87">
        <v>0</v>
      </c>
      <c r="P142" s="95">
        <v>0</v>
      </c>
      <c r="Q142" s="93">
        <v>0</v>
      </c>
      <c r="R142" s="75">
        <v>0</v>
      </c>
      <c r="S142" s="74">
        <v>0</v>
      </c>
    </row>
    <row r="143" spans="1:19" s="45" customFormat="1" ht="10.5" customHeight="1">
      <c r="A143" s="110" t="s">
        <v>246</v>
      </c>
      <c r="B143" s="110"/>
      <c r="C143" s="112"/>
      <c r="D143" s="59" t="s">
        <v>249</v>
      </c>
      <c r="E143" s="92">
        <f aca="true" t="shared" si="34" ref="E143:O144">E144</f>
        <v>0</v>
      </c>
      <c r="F143" s="87">
        <f t="shared" si="34"/>
        <v>150000</v>
      </c>
      <c r="G143" s="92">
        <f t="shared" si="34"/>
        <v>150000</v>
      </c>
      <c r="H143" s="87">
        <f t="shared" si="34"/>
        <v>0</v>
      </c>
      <c r="I143" s="87">
        <f t="shared" si="34"/>
        <v>150000</v>
      </c>
      <c r="J143" s="92">
        <f t="shared" si="34"/>
        <v>0</v>
      </c>
      <c r="K143" s="87">
        <f t="shared" si="34"/>
        <v>0</v>
      </c>
      <c r="L143" s="87">
        <f aca="true" t="shared" si="35" ref="L143:N144">L144</f>
        <v>0</v>
      </c>
      <c r="M143" s="87">
        <f t="shared" si="35"/>
        <v>0</v>
      </c>
      <c r="N143" s="87">
        <f t="shared" si="35"/>
        <v>0</v>
      </c>
      <c r="O143" s="87">
        <f t="shared" si="34"/>
        <v>0</v>
      </c>
      <c r="P143" s="95">
        <f aca="true" t="shared" si="36" ref="P143:S144">P144</f>
        <v>0</v>
      </c>
      <c r="Q143" s="93">
        <f t="shared" si="36"/>
        <v>0</v>
      </c>
      <c r="R143" s="75">
        <f t="shared" si="36"/>
        <v>0</v>
      </c>
      <c r="S143" s="74">
        <f t="shared" si="36"/>
        <v>0</v>
      </c>
    </row>
    <row r="144" spans="1:19" s="7" customFormat="1" ht="10.5" customHeight="1">
      <c r="A144" s="110"/>
      <c r="B144" s="110" t="s">
        <v>247</v>
      </c>
      <c r="C144" s="112"/>
      <c r="D144" s="59" t="s">
        <v>250</v>
      </c>
      <c r="E144" s="92">
        <f t="shared" si="34"/>
        <v>0</v>
      </c>
      <c r="F144" s="87">
        <f t="shared" si="34"/>
        <v>150000</v>
      </c>
      <c r="G144" s="92">
        <f t="shared" si="34"/>
        <v>150000</v>
      </c>
      <c r="H144" s="87">
        <f t="shared" si="34"/>
        <v>0</v>
      </c>
      <c r="I144" s="87">
        <f t="shared" si="34"/>
        <v>150000</v>
      </c>
      <c r="J144" s="92">
        <f t="shared" si="34"/>
        <v>0</v>
      </c>
      <c r="K144" s="87">
        <f t="shared" si="34"/>
        <v>0</v>
      </c>
      <c r="L144" s="87">
        <f t="shared" si="35"/>
        <v>0</v>
      </c>
      <c r="M144" s="87">
        <f t="shared" si="35"/>
        <v>0</v>
      </c>
      <c r="N144" s="87">
        <f t="shared" si="35"/>
        <v>0</v>
      </c>
      <c r="O144" s="87">
        <f t="shared" si="34"/>
        <v>0</v>
      </c>
      <c r="P144" s="95">
        <f t="shared" si="36"/>
        <v>0</v>
      </c>
      <c r="Q144" s="93">
        <f t="shared" si="36"/>
        <v>0</v>
      </c>
      <c r="R144" s="75">
        <f t="shared" si="36"/>
        <v>0</v>
      </c>
      <c r="S144" s="74">
        <f t="shared" si="36"/>
        <v>0</v>
      </c>
    </row>
    <row r="145" spans="1:19" s="7" customFormat="1" ht="12" customHeight="1">
      <c r="A145" s="110"/>
      <c r="B145" s="110"/>
      <c r="C145" s="112" t="s">
        <v>248</v>
      </c>
      <c r="D145" s="60" t="s">
        <v>189</v>
      </c>
      <c r="E145" s="92">
        <v>0</v>
      </c>
      <c r="F145" s="87">
        <v>150000</v>
      </c>
      <c r="G145" s="87">
        <v>150000</v>
      </c>
      <c r="H145" s="87">
        <v>0</v>
      </c>
      <c r="I145" s="87">
        <v>150000</v>
      </c>
      <c r="J145" s="92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95">
        <v>0</v>
      </c>
      <c r="Q145" s="93">
        <v>0</v>
      </c>
      <c r="R145" s="75">
        <v>0</v>
      </c>
      <c r="S145" s="74">
        <v>0</v>
      </c>
    </row>
    <row r="146" spans="1:19" s="44" customFormat="1" ht="8.25" customHeight="1">
      <c r="A146" s="110" t="s">
        <v>67</v>
      </c>
      <c r="B146" s="110"/>
      <c r="C146" s="111"/>
      <c r="D146" s="59" t="s">
        <v>136</v>
      </c>
      <c r="E146" s="92">
        <f aca="true" t="shared" si="37" ref="E146:S146">E147+E168+E178+E180+E201+E211+E213+E217</f>
        <v>7334541.16</v>
      </c>
      <c r="F146" s="87">
        <f t="shared" si="37"/>
        <v>7565923</v>
      </c>
      <c r="G146" s="92">
        <f t="shared" si="37"/>
        <v>7565923</v>
      </c>
      <c r="H146" s="87">
        <f t="shared" si="37"/>
        <v>6067895</v>
      </c>
      <c r="I146" s="87">
        <f t="shared" si="37"/>
        <v>1168670</v>
      </c>
      <c r="J146" s="92">
        <f t="shared" si="37"/>
        <v>15066</v>
      </c>
      <c r="K146" s="87">
        <f t="shared" si="37"/>
        <v>314292</v>
      </c>
      <c r="L146" s="87">
        <f t="shared" si="37"/>
        <v>0</v>
      </c>
      <c r="M146" s="87">
        <f t="shared" si="37"/>
        <v>0</v>
      </c>
      <c r="N146" s="87">
        <f t="shared" si="37"/>
        <v>0</v>
      </c>
      <c r="O146" s="87">
        <f t="shared" si="37"/>
        <v>0</v>
      </c>
      <c r="P146" s="96">
        <f t="shared" si="37"/>
        <v>0</v>
      </c>
      <c r="Q146" s="93">
        <f t="shared" si="37"/>
        <v>0</v>
      </c>
      <c r="R146" s="73">
        <f t="shared" si="37"/>
        <v>0</v>
      </c>
      <c r="S146" s="74">
        <f t="shared" si="37"/>
        <v>0</v>
      </c>
    </row>
    <row r="147" spans="1:19" s="6" customFormat="1" ht="10.5" customHeight="1">
      <c r="A147" s="110"/>
      <c r="B147" s="110" t="s">
        <v>68</v>
      </c>
      <c r="C147" s="111"/>
      <c r="D147" s="59" t="s">
        <v>137</v>
      </c>
      <c r="E147" s="92">
        <f aca="true" t="shared" si="38" ref="E147:S147">E148+E149+E150+E151+E152+E153+E154+E155+E156+E157+E158+E159+E160+E161+E162+E163+E164+E165+E166+E167</f>
        <v>4284674.16</v>
      </c>
      <c r="F147" s="87">
        <f t="shared" si="38"/>
        <v>4537570</v>
      </c>
      <c r="G147" s="92">
        <f t="shared" si="38"/>
        <v>4537570</v>
      </c>
      <c r="H147" s="87">
        <f t="shared" si="38"/>
        <v>3849520</v>
      </c>
      <c r="I147" s="87">
        <f t="shared" si="38"/>
        <v>489050</v>
      </c>
      <c r="J147" s="92">
        <f t="shared" si="38"/>
        <v>0</v>
      </c>
      <c r="K147" s="87">
        <f t="shared" si="38"/>
        <v>199000</v>
      </c>
      <c r="L147" s="87">
        <f t="shared" si="38"/>
        <v>0</v>
      </c>
      <c r="M147" s="87">
        <f t="shared" si="38"/>
        <v>0</v>
      </c>
      <c r="N147" s="87">
        <f t="shared" si="38"/>
        <v>0</v>
      </c>
      <c r="O147" s="87">
        <f t="shared" si="38"/>
        <v>0</v>
      </c>
      <c r="P147" s="96">
        <f t="shared" si="38"/>
        <v>0</v>
      </c>
      <c r="Q147" s="93">
        <f t="shared" si="38"/>
        <v>0</v>
      </c>
      <c r="R147" s="73">
        <f t="shared" si="38"/>
        <v>0</v>
      </c>
      <c r="S147" s="74">
        <f t="shared" si="38"/>
        <v>0</v>
      </c>
    </row>
    <row r="148" spans="1:19" s="6" customFormat="1" ht="31.5" customHeight="1">
      <c r="A148" s="110"/>
      <c r="B148" s="110"/>
      <c r="C148" s="111" t="s">
        <v>28</v>
      </c>
      <c r="D148" s="60" t="s">
        <v>172</v>
      </c>
      <c r="E148" s="92">
        <v>185000</v>
      </c>
      <c r="F148" s="87">
        <v>199000</v>
      </c>
      <c r="G148" s="87">
        <v>199000</v>
      </c>
      <c r="H148" s="87">
        <v>0</v>
      </c>
      <c r="I148" s="92">
        <v>0</v>
      </c>
      <c r="J148" s="87">
        <v>0</v>
      </c>
      <c r="K148" s="87">
        <v>199000</v>
      </c>
      <c r="L148" s="87">
        <v>0</v>
      </c>
      <c r="M148" s="87">
        <v>0</v>
      </c>
      <c r="N148" s="87">
        <v>0</v>
      </c>
      <c r="O148" s="87">
        <v>0</v>
      </c>
      <c r="P148" s="96">
        <v>0</v>
      </c>
      <c r="Q148" s="93">
        <v>0</v>
      </c>
      <c r="R148" s="73">
        <v>0</v>
      </c>
      <c r="S148" s="74">
        <v>0</v>
      </c>
    </row>
    <row r="149" spans="1:19" s="6" customFormat="1" ht="21" customHeight="1">
      <c r="A149" s="110"/>
      <c r="B149" s="110"/>
      <c r="C149" s="111" t="s">
        <v>29</v>
      </c>
      <c r="D149" s="60" t="s">
        <v>173</v>
      </c>
      <c r="E149" s="92">
        <v>2748400</v>
      </c>
      <c r="F149" s="87">
        <v>3009400</v>
      </c>
      <c r="G149" s="87">
        <v>3009400</v>
      </c>
      <c r="H149" s="87">
        <v>3009400</v>
      </c>
      <c r="I149" s="92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96">
        <v>0</v>
      </c>
      <c r="Q149" s="93">
        <v>0</v>
      </c>
      <c r="R149" s="73">
        <v>0</v>
      </c>
      <c r="S149" s="74">
        <v>0</v>
      </c>
    </row>
    <row r="150" spans="1:19" s="6" customFormat="1" ht="20.25" customHeight="1">
      <c r="A150" s="110"/>
      <c r="B150" s="110"/>
      <c r="C150" s="111" t="s">
        <v>30</v>
      </c>
      <c r="D150" s="61" t="s">
        <v>174</v>
      </c>
      <c r="E150" s="92">
        <v>215699</v>
      </c>
      <c r="F150" s="87">
        <v>236500</v>
      </c>
      <c r="G150" s="87">
        <v>236500</v>
      </c>
      <c r="H150" s="87">
        <v>236500</v>
      </c>
      <c r="I150" s="92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96">
        <v>0</v>
      </c>
      <c r="Q150" s="93">
        <v>0</v>
      </c>
      <c r="R150" s="73">
        <v>0</v>
      </c>
      <c r="S150" s="74">
        <v>0</v>
      </c>
    </row>
    <row r="151" spans="1:19" s="6" customFormat="1" ht="20.25" customHeight="1">
      <c r="A151" s="110"/>
      <c r="B151" s="110"/>
      <c r="C151" s="111" t="s">
        <v>19</v>
      </c>
      <c r="D151" s="61" t="s">
        <v>167</v>
      </c>
      <c r="E151" s="92">
        <v>474643</v>
      </c>
      <c r="F151" s="87">
        <v>517082</v>
      </c>
      <c r="G151" s="87">
        <v>517082</v>
      </c>
      <c r="H151" s="87">
        <v>517082</v>
      </c>
      <c r="I151" s="92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96">
        <v>0</v>
      </c>
      <c r="Q151" s="93">
        <v>0</v>
      </c>
      <c r="R151" s="73">
        <v>0</v>
      </c>
      <c r="S151" s="74">
        <v>0</v>
      </c>
    </row>
    <row r="152" spans="1:19" s="6" customFormat="1" ht="12.75" customHeight="1">
      <c r="A152" s="110"/>
      <c r="B152" s="110"/>
      <c r="C152" s="111" t="s">
        <v>20</v>
      </c>
      <c r="D152" s="61" t="s">
        <v>168</v>
      </c>
      <c r="E152" s="92">
        <v>75842</v>
      </c>
      <c r="F152" s="87">
        <v>83538</v>
      </c>
      <c r="G152" s="87">
        <v>83538</v>
      </c>
      <c r="H152" s="87">
        <v>83538</v>
      </c>
      <c r="I152" s="92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96">
        <v>0</v>
      </c>
      <c r="Q152" s="93">
        <v>0</v>
      </c>
      <c r="R152" s="73">
        <v>0</v>
      </c>
      <c r="S152" s="74">
        <v>0</v>
      </c>
    </row>
    <row r="153" spans="1:19" s="6" customFormat="1" ht="21.75" customHeight="1">
      <c r="A153" s="110"/>
      <c r="B153" s="110"/>
      <c r="C153" s="111" t="s">
        <v>21</v>
      </c>
      <c r="D153" s="60" t="s">
        <v>169</v>
      </c>
      <c r="E153" s="92">
        <v>3000</v>
      </c>
      <c r="F153" s="87">
        <v>3000</v>
      </c>
      <c r="G153" s="87">
        <v>3000</v>
      </c>
      <c r="H153" s="87">
        <v>3000</v>
      </c>
      <c r="I153" s="92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  <c r="O153" s="87">
        <v>0</v>
      </c>
      <c r="P153" s="96">
        <v>0</v>
      </c>
      <c r="Q153" s="93">
        <v>0</v>
      </c>
      <c r="R153" s="73">
        <v>0</v>
      </c>
      <c r="S153" s="74">
        <v>0</v>
      </c>
    </row>
    <row r="154" spans="1:19" s="6" customFormat="1" ht="20.25" customHeight="1">
      <c r="A154" s="110"/>
      <c r="B154" s="110"/>
      <c r="C154" s="111" t="s">
        <v>22</v>
      </c>
      <c r="D154" s="60" t="s">
        <v>170</v>
      </c>
      <c r="E154" s="92">
        <v>153574.16</v>
      </c>
      <c r="F154" s="87">
        <v>135000</v>
      </c>
      <c r="G154" s="87">
        <v>135000</v>
      </c>
      <c r="H154" s="87">
        <v>0</v>
      </c>
      <c r="I154" s="87">
        <v>135000</v>
      </c>
      <c r="J154" s="87">
        <v>0</v>
      </c>
      <c r="K154" s="87">
        <v>0</v>
      </c>
      <c r="L154" s="87">
        <v>0</v>
      </c>
      <c r="M154" s="87">
        <v>0</v>
      </c>
      <c r="N154" s="87">
        <v>0</v>
      </c>
      <c r="O154" s="87">
        <v>0</v>
      </c>
      <c r="P154" s="96">
        <v>0</v>
      </c>
      <c r="Q154" s="93">
        <v>0</v>
      </c>
      <c r="R154" s="73">
        <v>0</v>
      </c>
      <c r="S154" s="74">
        <v>0</v>
      </c>
    </row>
    <row r="155" spans="1:19" s="6" customFormat="1" ht="19.5" customHeight="1">
      <c r="A155" s="110"/>
      <c r="B155" s="110"/>
      <c r="C155" s="111" t="s">
        <v>69</v>
      </c>
      <c r="D155" s="60" t="s">
        <v>192</v>
      </c>
      <c r="E155" s="92">
        <v>23200</v>
      </c>
      <c r="F155" s="87">
        <v>3600</v>
      </c>
      <c r="G155" s="87">
        <v>3600</v>
      </c>
      <c r="H155" s="87">
        <v>0</v>
      </c>
      <c r="I155" s="87">
        <v>3600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96">
        <v>0</v>
      </c>
      <c r="Q155" s="93">
        <v>0</v>
      </c>
      <c r="R155" s="73">
        <v>0</v>
      </c>
      <c r="S155" s="74">
        <v>0</v>
      </c>
    </row>
    <row r="156" spans="1:19" s="6" customFormat="1" ht="12" customHeight="1">
      <c r="A156" s="110"/>
      <c r="B156" s="110"/>
      <c r="C156" s="111" t="s">
        <v>31</v>
      </c>
      <c r="D156" s="60" t="s">
        <v>176</v>
      </c>
      <c r="E156" s="92">
        <v>37300</v>
      </c>
      <c r="F156" s="87">
        <v>38700</v>
      </c>
      <c r="G156" s="87">
        <v>38700</v>
      </c>
      <c r="H156" s="87">
        <v>0</v>
      </c>
      <c r="I156" s="87">
        <v>38700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  <c r="O156" s="87">
        <v>0</v>
      </c>
      <c r="P156" s="96">
        <v>0</v>
      </c>
      <c r="Q156" s="93">
        <v>0</v>
      </c>
      <c r="R156" s="73">
        <v>0</v>
      </c>
      <c r="S156" s="74">
        <v>0</v>
      </c>
    </row>
    <row r="157" spans="1:19" s="6" customFormat="1" ht="10.5" customHeight="1">
      <c r="A157" s="110"/>
      <c r="B157" s="110"/>
      <c r="C157" s="111" t="s">
        <v>39</v>
      </c>
      <c r="D157" s="60" t="s">
        <v>181</v>
      </c>
      <c r="E157" s="92">
        <v>8637</v>
      </c>
      <c r="F157" s="87">
        <v>3000</v>
      </c>
      <c r="G157" s="87">
        <v>3000</v>
      </c>
      <c r="H157" s="87">
        <v>0</v>
      </c>
      <c r="I157" s="87">
        <v>3000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96">
        <v>0</v>
      </c>
      <c r="Q157" s="93">
        <v>0</v>
      </c>
      <c r="R157" s="73">
        <v>0</v>
      </c>
      <c r="S157" s="74">
        <v>0</v>
      </c>
    </row>
    <row r="158" spans="1:19" s="6" customFormat="1" ht="12" customHeight="1">
      <c r="A158" s="110"/>
      <c r="B158" s="110"/>
      <c r="C158" s="111" t="s">
        <v>70</v>
      </c>
      <c r="D158" s="60" t="s">
        <v>193</v>
      </c>
      <c r="E158" s="92">
        <v>3000</v>
      </c>
      <c r="F158" s="87">
        <v>3000</v>
      </c>
      <c r="G158" s="87">
        <v>3000</v>
      </c>
      <c r="H158" s="87">
        <v>0</v>
      </c>
      <c r="I158" s="87">
        <v>3000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96">
        <v>0</v>
      </c>
      <c r="Q158" s="93">
        <v>0</v>
      </c>
      <c r="R158" s="73">
        <v>0</v>
      </c>
      <c r="S158" s="74">
        <v>0</v>
      </c>
    </row>
    <row r="159" spans="1:19" s="6" customFormat="1" ht="12.75" customHeight="1">
      <c r="A159" s="110"/>
      <c r="B159" s="110"/>
      <c r="C159" s="111" t="s">
        <v>23</v>
      </c>
      <c r="D159" s="60" t="s">
        <v>171</v>
      </c>
      <c r="E159" s="92">
        <v>40900</v>
      </c>
      <c r="F159" s="87">
        <v>38000</v>
      </c>
      <c r="G159" s="87">
        <v>38000</v>
      </c>
      <c r="H159" s="87">
        <v>0</v>
      </c>
      <c r="I159" s="87">
        <v>38000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0</v>
      </c>
      <c r="P159" s="96">
        <v>0</v>
      </c>
      <c r="Q159" s="93">
        <v>0</v>
      </c>
      <c r="R159" s="73">
        <v>0</v>
      </c>
      <c r="S159" s="74">
        <v>0</v>
      </c>
    </row>
    <row r="160" spans="1:19" s="6" customFormat="1" ht="21.75" customHeight="1">
      <c r="A160" s="110"/>
      <c r="B160" s="110"/>
      <c r="C160" s="111" t="s">
        <v>50</v>
      </c>
      <c r="D160" s="60" t="s">
        <v>185</v>
      </c>
      <c r="E160" s="92">
        <v>4700</v>
      </c>
      <c r="F160" s="87">
        <v>3700</v>
      </c>
      <c r="G160" s="87">
        <v>3700</v>
      </c>
      <c r="H160" s="87">
        <v>0</v>
      </c>
      <c r="I160" s="87">
        <v>3700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96">
        <v>0</v>
      </c>
      <c r="Q160" s="93">
        <v>0</v>
      </c>
      <c r="R160" s="73">
        <v>0</v>
      </c>
      <c r="S160" s="74">
        <v>0</v>
      </c>
    </row>
    <row r="161" spans="1:19" s="6" customFormat="1" ht="31.5" customHeight="1">
      <c r="A161" s="110"/>
      <c r="B161" s="110"/>
      <c r="C161" s="111" t="s">
        <v>33</v>
      </c>
      <c r="D161" s="60" t="s">
        <v>178</v>
      </c>
      <c r="E161" s="92">
        <v>10200</v>
      </c>
      <c r="F161" s="87">
        <v>9000</v>
      </c>
      <c r="G161" s="87">
        <v>9000</v>
      </c>
      <c r="H161" s="87">
        <v>0</v>
      </c>
      <c r="I161" s="87">
        <v>9000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  <c r="O161" s="87">
        <v>0</v>
      </c>
      <c r="P161" s="96">
        <v>0</v>
      </c>
      <c r="Q161" s="93">
        <v>0</v>
      </c>
      <c r="R161" s="73">
        <v>0</v>
      </c>
      <c r="S161" s="74">
        <v>0</v>
      </c>
    </row>
    <row r="162" spans="1:19" s="6" customFormat="1" ht="9.75" customHeight="1">
      <c r="A162" s="110"/>
      <c r="B162" s="110"/>
      <c r="C162" s="111" t="s">
        <v>34</v>
      </c>
      <c r="D162" s="60" t="s">
        <v>175</v>
      </c>
      <c r="E162" s="92">
        <v>8299</v>
      </c>
      <c r="F162" s="87">
        <v>7000</v>
      </c>
      <c r="G162" s="87">
        <v>7000</v>
      </c>
      <c r="H162" s="87">
        <v>0</v>
      </c>
      <c r="I162" s="87">
        <v>7000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87">
        <v>0</v>
      </c>
      <c r="P162" s="96">
        <v>0</v>
      </c>
      <c r="Q162" s="93">
        <v>0</v>
      </c>
      <c r="R162" s="73">
        <v>0</v>
      </c>
      <c r="S162" s="74">
        <v>0</v>
      </c>
    </row>
    <row r="163" spans="1:19" s="6" customFormat="1" ht="11.25" customHeight="1">
      <c r="A163" s="110"/>
      <c r="B163" s="110"/>
      <c r="C163" s="111" t="s">
        <v>14</v>
      </c>
      <c r="D163" s="60" t="s">
        <v>164</v>
      </c>
      <c r="E163" s="92">
        <v>9604</v>
      </c>
      <c r="F163" s="87">
        <v>6000</v>
      </c>
      <c r="G163" s="87">
        <v>6000</v>
      </c>
      <c r="H163" s="87">
        <v>0</v>
      </c>
      <c r="I163" s="87">
        <v>6000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  <c r="O163" s="87">
        <v>0</v>
      </c>
      <c r="P163" s="96">
        <v>0</v>
      </c>
      <c r="Q163" s="93">
        <v>0</v>
      </c>
      <c r="R163" s="73">
        <v>0</v>
      </c>
      <c r="S163" s="74">
        <v>0</v>
      </c>
    </row>
    <row r="164" spans="1:19" s="6" customFormat="1" ht="30.75" customHeight="1">
      <c r="A164" s="110"/>
      <c r="B164" s="110"/>
      <c r="C164" s="111" t="s">
        <v>35</v>
      </c>
      <c r="D164" s="60" t="s">
        <v>179</v>
      </c>
      <c r="E164" s="92">
        <v>205232</v>
      </c>
      <c r="F164" s="87">
        <v>226050</v>
      </c>
      <c r="G164" s="87">
        <v>226050</v>
      </c>
      <c r="H164" s="87">
        <v>0</v>
      </c>
      <c r="I164" s="87">
        <v>226050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7">
        <v>0</v>
      </c>
      <c r="P164" s="96">
        <v>0</v>
      </c>
      <c r="Q164" s="93">
        <v>0</v>
      </c>
      <c r="R164" s="73">
        <v>0</v>
      </c>
      <c r="S164" s="74">
        <v>0</v>
      </c>
    </row>
    <row r="165" spans="1:19" s="6" customFormat="1" ht="41.25" customHeight="1">
      <c r="A165" s="110"/>
      <c r="B165" s="110"/>
      <c r="C165" s="111" t="s">
        <v>48</v>
      </c>
      <c r="D165" s="60" t="s">
        <v>184</v>
      </c>
      <c r="E165" s="92">
        <v>5725</v>
      </c>
      <c r="F165" s="87">
        <v>3000</v>
      </c>
      <c r="G165" s="87">
        <v>3000</v>
      </c>
      <c r="H165" s="87">
        <v>0</v>
      </c>
      <c r="I165" s="87">
        <v>3000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96">
        <v>0</v>
      </c>
      <c r="Q165" s="93">
        <v>0</v>
      </c>
      <c r="R165" s="73">
        <v>0</v>
      </c>
      <c r="S165" s="74">
        <v>0</v>
      </c>
    </row>
    <row r="166" spans="1:19" s="6" customFormat="1" ht="30.75" customHeight="1">
      <c r="A166" s="110"/>
      <c r="B166" s="110"/>
      <c r="C166" s="111" t="s">
        <v>51</v>
      </c>
      <c r="D166" s="60" t="s">
        <v>186</v>
      </c>
      <c r="E166" s="92">
        <v>11719</v>
      </c>
      <c r="F166" s="87">
        <v>13000</v>
      </c>
      <c r="G166" s="87">
        <v>13000</v>
      </c>
      <c r="H166" s="87">
        <v>0</v>
      </c>
      <c r="I166" s="87">
        <v>13000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96">
        <v>0</v>
      </c>
      <c r="Q166" s="93">
        <v>0</v>
      </c>
      <c r="R166" s="73">
        <v>0</v>
      </c>
      <c r="S166" s="74">
        <v>0</v>
      </c>
    </row>
    <row r="167" spans="1:19" s="6" customFormat="1" ht="21" customHeight="1">
      <c r="A167" s="110"/>
      <c r="B167" s="110"/>
      <c r="C167" s="111" t="s">
        <v>15</v>
      </c>
      <c r="D167" s="60" t="s">
        <v>165</v>
      </c>
      <c r="E167" s="92">
        <v>60000</v>
      </c>
      <c r="F167" s="87">
        <v>0</v>
      </c>
      <c r="G167" s="87">
        <v>0</v>
      </c>
      <c r="H167" s="87">
        <v>0</v>
      </c>
      <c r="I167" s="87">
        <v>0</v>
      </c>
      <c r="J167" s="94">
        <v>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96">
        <v>0</v>
      </c>
      <c r="Q167" s="93">
        <v>0</v>
      </c>
      <c r="R167" s="73">
        <v>0</v>
      </c>
      <c r="S167" s="74">
        <v>0</v>
      </c>
    </row>
    <row r="168" spans="1:19" s="6" customFormat="1" ht="19.5" customHeight="1">
      <c r="A168" s="110"/>
      <c r="B168" s="110" t="s">
        <v>71</v>
      </c>
      <c r="C168" s="111"/>
      <c r="D168" s="59" t="s">
        <v>138</v>
      </c>
      <c r="E168" s="92">
        <f aca="true" t="shared" si="39" ref="E168:O168">E169+E170+E171+E172+E173+E174+E175+E176+E177</f>
        <v>319306</v>
      </c>
      <c r="F168" s="87">
        <f t="shared" si="39"/>
        <v>331805</v>
      </c>
      <c r="G168" s="92">
        <f t="shared" si="39"/>
        <v>331805</v>
      </c>
      <c r="H168" s="87">
        <f t="shared" si="39"/>
        <v>285575</v>
      </c>
      <c r="I168" s="87">
        <f t="shared" si="39"/>
        <v>29100</v>
      </c>
      <c r="J168" s="92">
        <f t="shared" si="39"/>
        <v>0</v>
      </c>
      <c r="K168" s="87">
        <f t="shared" si="39"/>
        <v>17130</v>
      </c>
      <c r="L168" s="87">
        <f>L169+L170+L171+L172+L173+L174+L175+L176+L177</f>
        <v>0</v>
      </c>
      <c r="M168" s="87">
        <f>M169+M170+M171+M172+M173+M174+M175+M176+M177</f>
        <v>0</v>
      </c>
      <c r="N168" s="87">
        <f>N169+N170+N171+N172+N173+N174+N175+N176+N177</f>
        <v>0</v>
      </c>
      <c r="O168" s="87">
        <f t="shared" si="39"/>
        <v>0</v>
      </c>
      <c r="P168" s="96">
        <f>P169+P170+P171+P172+P173+P174+P175+P176+P177</f>
        <v>0</v>
      </c>
      <c r="Q168" s="93">
        <f>Q169+Q170+Q171+Q172+Q173+Q174+Q175+Q176+Q177</f>
        <v>0</v>
      </c>
      <c r="R168" s="73">
        <f>R169+R170+R171+R172+R173+R174+R175+R176+R177</f>
        <v>0</v>
      </c>
      <c r="S168" s="74">
        <f>S169+S170+S171+S172+S173+S174+S175+S176+S177</f>
        <v>0</v>
      </c>
    </row>
    <row r="169" spans="1:19" s="6" customFormat="1" ht="31.5" customHeight="1">
      <c r="A169" s="110"/>
      <c r="B169" s="110"/>
      <c r="C169" s="111" t="s">
        <v>28</v>
      </c>
      <c r="D169" s="60" t="s">
        <v>172</v>
      </c>
      <c r="E169" s="92">
        <v>16550</v>
      </c>
      <c r="F169" s="87">
        <v>17130</v>
      </c>
      <c r="G169" s="87">
        <v>17130</v>
      </c>
      <c r="H169" s="87">
        <v>0</v>
      </c>
      <c r="I169" s="92">
        <v>0</v>
      </c>
      <c r="J169" s="87">
        <v>0</v>
      </c>
      <c r="K169" s="87">
        <v>17130</v>
      </c>
      <c r="L169" s="87">
        <v>0</v>
      </c>
      <c r="M169" s="87">
        <v>0</v>
      </c>
      <c r="N169" s="87">
        <v>0</v>
      </c>
      <c r="O169" s="87">
        <v>0</v>
      </c>
      <c r="P169" s="96">
        <v>0</v>
      </c>
      <c r="Q169" s="93">
        <v>0</v>
      </c>
      <c r="R169" s="73">
        <v>0</v>
      </c>
      <c r="S169" s="74">
        <v>0</v>
      </c>
    </row>
    <row r="170" spans="1:19" s="6" customFormat="1" ht="21" customHeight="1">
      <c r="A170" s="110"/>
      <c r="B170" s="110"/>
      <c r="C170" s="111" t="s">
        <v>29</v>
      </c>
      <c r="D170" s="60" t="s">
        <v>173</v>
      </c>
      <c r="E170" s="92">
        <v>214900</v>
      </c>
      <c r="F170" s="87">
        <v>223000</v>
      </c>
      <c r="G170" s="87">
        <v>223000</v>
      </c>
      <c r="H170" s="87">
        <v>223000</v>
      </c>
      <c r="I170" s="92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  <c r="O170" s="87">
        <v>0</v>
      </c>
      <c r="P170" s="96">
        <v>0</v>
      </c>
      <c r="Q170" s="93">
        <v>0</v>
      </c>
      <c r="R170" s="73">
        <v>0</v>
      </c>
      <c r="S170" s="74">
        <v>0</v>
      </c>
    </row>
    <row r="171" spans="1:19" s="6" customFormat="1" ht="21" customHeight="1">
      <c r="A171" s="110"/>
      <c r="B171" s="110"/>
      <c r="C171" s="111" t="s">
        <v>30</v>
      </c>
      <c r="D171" s="61" t="s">
        <v>174</v>
      </c>
      <c r="E171" s="92">
        <v>17280</v>
      </c>
      <c r="F171" s="87">
        <v>17300</v>
      </c>
      <c r="G171" s="87">
        <v>17300</v>
      </c>
      <c r="H171" s="87">
        <v>17300</v>
      </c>
      <c r="I171" s="92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96">
        <v>0</v>
      </c>
      <c r="Q171" s="93">
        <v>0</v>
      </c>
      <c r="R171" s="73">
        <v>0</v>
      </c>
      <c r="S171" s="74">
        <v>0</v>
      </c>
    </row>
    <row r="172" spans="1:19" s="6" customFormat="1" ht="20.25" customHeight="1">
      <c r="A172" s="110"/>
      <c r="B172" s="110"/>
      <c r="C172" s="111" t="s">
        <v>19</v>
      </c>
      <c r="D172" s="61" t="s">
        <v>167</v>
      </c>
      <c r="E172" s="92">
        <v>38120</v>
      </c>
      <c r="F172" s="87">
        <v>38966</v>
      </c>
      <c r="G172" s="87">
        <v>38966</v>
      </c>
      <c r="H172" s="87">
        <v>38966</v>
      </c>
      <c r="I172" s="92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96">
        <v>0</v>
      </c>
      <c r="Q172" s="93">
        <v>0</v>
      </c>
      <c r="R172" s="73">
        <v>0</v>
      </c>
      <c r="S172" s="74">
        <v>0</v>
      </c>
    </row>
    <row r="173" spans="1:19" s="6" customFormat="1" ht="11.25" customHeight="1">
      <c r="A173" s="110"/>
      <c r="B173" s="110"/>
      <c r="C173" s="111" t="s">
        <v>20</v>
      </c>
      <c r="D173" s="61" t="s">
        <v>168</v>
      </c>
      <c r="E173" s="92">
        <v>6086</v>
      </c>
      <c r="F173" s="87">
        <v>6309</v>
      </c>
      <c r="G173" s="87">
        <v>6309</v>
      </c>
      <c r="H173" s="87">
        <v>6309</v>
      </c>
      <c r="I173" s="92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7">
        <v>0</v>
      </c>
      <c r="P173" s="96">
        <v>0</v>
      </c>
      <c r="Q173" s="93">
        <v>0</v>
      </c>
      <c r="R173" s="73">
        <v>0</v>
      </c>
      <c r="S173" s="74">
        <v>0</v>
      </c>
    </row>
    <row r="174" spans="1:19" s="6" customFormat="1" ht="20.25" customHeight="1">
      <c r="A174" s="110"/>
      <c r="B174" s="110"/>
      <c r="C174" s="111" t="s">
        <v>22</v>
      </c>
      <c r="D174" s="60" t="s">
        <v>170</v>
      </c>
      <c r="E174" s="92">
        <v>6000</v>
      </c>
      <c r="F174" s="87">
        <v>7200</v>
      </c>
      <c r="G174" s="87">
        <v>7200</v>
      </c>
      <c r="H174" s="87">
        <v>0</v>
      </c>
      <c r="I174" s="87">
        <v>7200</v>
      </c>
      <c r="J174" s="87">
        <v>0</v>
      </c>
      <c r="K174" s="87">
        <v>0</v>
      </c>
      <c r="L174" s="87">
        <v>0</v>
      </c>
      <c r="M174" s="87">
        <v>0</v>
      </c>
      <c r="N174" s="87">
        <v>0</v>
      </c>
      <c r="O174" s="87">
        <v>0</v>
      </c>
      <c r="P174" s="96">
        <v>0</v>
      </c>
      <c r="Q174" s="93">
        <v>0</v>
      </c>
      <c r="R174" s="73">
        <v>0</v>
      </c>
      <c r="S174" s="74">
        <v>0</v>
      </c>
    </row>
    <row r="175" spans="1:19" s="6" customFormat="1" ht="21" customHeight="1">
      <c r="A175" s="110"/>
      <c r="B175" s="110"/>
      <c r="C175" s="111" t="s">
        <v>69</v>
      </c>
      <c r="D175" s="60" t="s">
        <v>192</v>
      </c>
      <c r="E175" s="92">
        <v>3000</v>
      </c>
      <c r="F175" s="87">
        <v>3000</v>
      </c>
      <c r="G175" s="87">
        <v>3000</v>
      </c>
      <c r="H175" s="87">
        <v>0</v>
      </c>
      <c r="I175" s="87">
        <v>3000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96">
        <v>0</v>
      </c>
      <c r="Q175" s="93">
        <v>0</v>
      </c>
      <c r="R175" s="73">
        <v>0</v>
      </c>
      <c r="S175" s="74">
        <v>0</v>
      </c>
    </row>
    <row r="176" spans="1:19" s="6" customFormat="1" ht="12" customHeight="1">
      <c r="A176" s="110"/>
      <c r="B176" s="110"/>
      <c r="C176" s="111" t="s">
        <v>31</v>
      </c>
      <c r="D176" s="60" t="s">
        <v>176</v>
      </c>
      <c r="E176" s="92">
        <v>3000</v>
      </c>
      <c r="F176" s="87">
        <v>4200</v>
      </c>
      <c r="G176" s="87">
        <v>4200</v>
      </c>
      <c r="H176" s="87">
        <v>0</v>
      </c>
      <c r="I176" s="87">
        <v>4200</v>
      </c>
      <c r="J176" s="87">
        <v>0</v>
      </c>
      <c r="K176" s="87">
        <v>0</v>
      </c>
      <c r="L176" s="87">
        <v>0</v>
      </c>
      <c r="M176" s="87">
        <v>0</v>
      </c>
      <c r="N176" s="87">
        <v>0</v>
      </c>
      <c r="O176" s="87">
        <v>0</v>
      </c>
      <c r="P176" s="96">
        <v>0</v>
      </c>
      <c r="Q176" s="93">
        <v>0</v>
      </c>
      <c r="R176" s="73">
        <v>0</v>
      </c>
      <c r="S176" s="74">
        <v>0</v>
      </c>
    </row>
    <row r="177" spans="1:19" s="6" customFormat="1" ht="30" customHeight="1">
      <c r="A177" s="110"/>
      <c r="B177" s="110"/>
      <c r="C177" s="111" t="s">
        <v>35</v>
      </c>
      <c r="D177" s="60" t="s">
        <v>179</v>
      </c>
      <c r="E177" s="92">
        <v>14370</v>
      </c>
      <c r="F177" s="87">
        <v>14700</v>
      </c>
      <c r="G177" s="87">
        <v>14700</v>
      </c>
      <c r="H177" s="87">
        <v>0</v>
      </c>
      <c r="I177" s="87">
        <v>14700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96">
        <v>0</v>
      </c>
      <c r="Q177" s="93">
        <v>0</v>
      </c>
      <c r="R177" s="73">
        <v>0</v>
      </c>
      <c r="S177" s="74">
        <v>0</v>
      </c>
    </row>
    <row r="178" spans="1:19" s="6" customFormat="1" ht="11.25" customHeight="1">
      <c r="A178" s="110"/>
      <c r="B178" s="110" t="s">
        <v>263</v>
      </c>
      <c r="C178" s="111"/>
      <c r="D178" s="59" t="s">
        <v>283</v>
      </c>
      <c r="E178" s="92">
        <f aca="true" t="shared" si="40" ref="E178:S178">E179</f>
        <v>11718</v>
      </c>
      <c r="F178" s="87">
        <f t="shared" si="40"/>
        <v>15066</v>
      </c>
      <c r="G178" s="94">
        <f t="shared" si="40"/>
        <v>15066</v>
      </c>
      <c r="H178" s="87">
        <f t="shared" si="40"/>
        <v>0</v>
      </c>
      <c r="I178" s="87">
        <f t="shared" si="40"/>
        <v>0</v>
      </c>
      <c r="J178" s="94">
        <f t="shared" si="40"/>
        <v>15066</v>
      </c>
      <c r="K178" s="87">
        <f t="shared" si="40"/>
        <v>0</v>
      </c>
      <c r="L178" s="87">
        <f t="shared" si="40"/>
        <v>0</v>
      </c>
      <c r="M178" s="87">
        <f t="shared" si="40"/>
        <v>0</v>
      </c>
      <c r="N178" s="87">
        <f t="shared" si="40"/>
        <v>0</v>
      </c>
      <c r="O178" s="87">
        <f t="shared" si="40"/>
        <v>0</v>
      </c>
      <c r="P178" s="96">
        <f t="shared" si="40"/>
        <v>0</v>
      </c>
      <c r="Q178" s="93">
        <f t="shared" si="40"/>
        <v>0</v>
      </c>
      <c r="R178" s="73">
        <f t="shared" si="40"/>
        <v>0</v>
      </c>
      <c r="S178" s="74">
        <f t="shared" si="40"/>
        <v>0</v>
      </c>
    </row>
    <row r="179" spans="1:19" s="6" customFormat="1" ht="48.75" customHeight="1">
      <c r="A179" s="110"/>
      <c r="B179" s="110"/>
      <c r="C179" s="111" t="s">
        <v>264</v>
      </c>
      <c r="D179" s="60" t="s">
        <v>271</v>
      </c>
      <c r="E179" s="92">
        <v>11718</v>
      </c>
      <c r="F179" s="87">
        <v>15066</v>
      </c>
      <c r="G179" s="87">
        <v>15066</v>
      </c>
      <c r="H179" s="87">
        <v>0</v>
      </c>
      <c r="I179" s="87">
        <v>0</v>
      </c>
      <c r="J179" s="87">
        <v>15066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96">
        <v>0</v>
      </c>
      <c r="Q179" s="93">
        <v>0</v>
      </c>
      <c r="R179" s="73">
        <v>0</v>
      </c>
      <c r="S179" s="74">
        <v>0</v>
      </c>
    </row>
    <row r="180" spans="1:19" s="6" customFormat="1" ht="12" customHeight="1">
      <c r="A180" s="110"/>
      <c r="B180" s="110" t="s">
        <v>72</v>
      </c>
      <c r="C180" s="111"/>
      <c r="D180" s="59" t="s">
        <v>139</v>
      </c>
      <c r="E180" s="92">
        <f aca="true" t="shared" si="41" ref="E180:S180">E181+E182+E183+E184+E185+E186+E187+E188+E189+E190+E191+E192+E193+E194+E195+E196+E197+E198+E199+E200</f>
        <v>1941826</v>
      </c>
      <c r="F180" s="87">
        <f t="shared" si="41"/>
        <v>2013220</v>
      </c>
      <c r="G180" s="92">
        <f t="shared" si="41"/>
        <v>2013220</v>
      </c>
      <c r="H180" s="87">
        <f t="shared" si="41"/>
        <v>1719800</v>
      </c>
      <c r="I180" s="87">
        <f t="shared" si="41"/>
        <v>201420</v>
      </c>
      <c r="J180" s="92">
        <f t="shared" si="41"/>
        <v>0</v>
      </c>
      <c r="K180" s="87">
        <f t="shared" si="41"/>
        <v>92000</v>
      </c>
      <c r="L180" s="87">
        <f t="shared" si="41"/>
        <v>0</v>
      </c>
      <c r="M180" s="87">
        <f t="shared" si="41"/>
        <v>0</v>
      </c>
      <c r="N180" s="87">
        <f t="shared" si="41"/>
        <v>0</v>
      </c>
      <c r="O180" s="87">
        <f t="shared" si="41"/>
        <v>0</v>
      </c>
      <c r="P180" s="96">
        <f t="shared" si="41"/>
        <v>0</v>
      </c>
      <c r="Q180" s="93">
        <f t="shared" si="41"/>
        <v>0</v>
      </c>
      <c r="R180" s="73">
        <f t="shared" si="41"/>
        <v>0</v>
      </c>
      <c r="S180" s="74">
        <f t="shared" si="41"/>
        <v>0</v>
      </c>
    </row>
    <row r="181" spans="1:19" s="6" customFormat="1" ht="31.5" customHeight="1">
      <c r="A181" s="110"/>
      <c r="B181" s="110"/>
      <c r="C181" s="111" t="s">
        <v>28</v>
      </c>
      <c r="D181" s="60" t="s">
        <v>172</v>
      </c>
      <c r="E181" s="92">
        <v>91000</v>
      </c>
      <c r="F181" s="87">
        <v>92000</v>
      </c>
      <c r="G181" s="87">
        <v>92000</v>
      </c>
      <c r="H181" s="87">
        <v>0</v>
      </c>
      <c r="I181" s="87">
        <v>0</v>
      </c>
      <c r="J181" s="92">
        <v>0</v>
      </c>
      <c r="K181" s="87">
        <v>92000</v>
      </c>
      <c r="L181" s="87">
        <v>0</v>
      </c>
      <c r="M181" s="87">
        <v>0</v>
      </c>
      <c r="N181" s="87">
        <v>0</v>
      </c>
      <c r="O181" s="87">
        <v>0</v>
      </c>
      <c r="P181" s="96">
        <v>0</v>
      </c>
      <c r="Q181" s="93">
        <v>0</v>
      </c>
      <c r="R181" s="73">
        <v>0</v>
      </c>
      <c r="S181" s="74">
        <v>0</v>
      </c>
    </row>
    <row r="182" spans="1:19" s="6" customFormat="1" ht="19.5" customHeight="1">
      <c r="A182" s="110"/>
      <c r="B182" s="110"/>
      <c r="C182" s="111" t="s">
        <v>29</v>
      </c>
      <c r="D182" s="60" t="s">
        <v>173</v>
      </c>
      <c r="E182" s="92">
        <v>1279000</v>
      </c>
      <c r="F182" s="87">
        <v>1348500</v>
      </c>
      <c r="G182" s="87">
        <v>1348500</v>
      </c>
      <c r="H182" s="87">
        <v>1348500</v>
      </c>
      <c r="I182" s="87">
        <v>0</v>
      </c>
      <c r="J182" s="92">
        <v>0</v>
      </c>
      <c r="K182" s="87">
        <v>0</v>
      </c>
      <c r="L182" s="87">
        <v>0</v>
      </c>
      <c r="M182" s="87">
        <v>0</v>
      </c>
      <c r="N182" s="87">
        <v>0</v>
      </c>
      <c r="O182" s="87">
        <v>0</v>
      </c>
      <c r="P182" s="96">
        <v>0</v>
      </c>
      <c r="Q182" s="93">
        <v>0</v>
      </c>
      <c r="R182" s="73">
        <v>0</v>
      </c>
      <c r="S182" s="74">
        <v>0</v>
      </c>
    </row>
    <row r="183" spans="1:19" s="6" customFormat="1" ht="21" customHeight="1">
      <c r="A183" s="110"/>
      <c r="B183" s="110"/>
      <c r="C183" s="111" t="s">
        <v>30</v>
      </c>
      <c r="D183" s="61" t="s">
        <v>174</v>
      </c>
      <c r="E183" s="92">
        <v>92654</v>
      </c>
      <c r="F183" s="87">
        <v>105000</v>
      </c>
      <c r="G183" s="87">
        <v>105000</v>
      </c>
      <c r="H183" s="87">
        <v>105000</v>
      </c>
      <c r="I183" s="87">
        <v>0</v>
      </c>
      <c r="J183" s="92">
        <v>0</v>
      </c>
      <c r="K183" s="87">
        <v>0</v>
      </c>
      <c r="L183" s="87">
        <v>0</v>
      </c>
      <c r="M183" s="87">
        <v>0</v>
      </c>
      <c r="N183" s="87">
        <v>0</v>
      </c>
      <c r="O183" s="87">
        <v>0</v>
      </c>
      <c r="P183" s="96">
        <v>0</v>
      </c>
      <c r="Q183" s="93">
        <v>0</v>
      </c>
      <c r="R183" s="73">
        <v>0</v>
      </c>
      <c r="S183" s="74">
        <v>0</v>
      </c>
    </row>
    <row r="184" spans="1:19" s="6" customFormat="1" ht="21.75" customHeight="1">
      <c r="A184" s="110"/>
      <c r="B184" s="110"/>
      <c r="C184" s="111" t="s">
        <v>19</v>
      </c>
      <c r="D184" s="61" t="s">
        <v>167</v>
      </c>
      <c r="E184" s="92">
        <v>225300</v>
      </c>
      <c r="F184" s="87">
        <v>228500</v>
      </c>
      <c r="G184" s="87">
        <v>228500</v>
      </c>
      <c r="H184" s="87">
        <v>228500</v>
      </c>
      <c r="I184" s="87">
        <v>0</v>
      </c>
      <c r="J184" s="92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96">
        <v>0</v>
      </c>
      <c r="Q184" s="93">
        <v>0</v>
      </c>
      <c r="R184" s="73">
        <v>0</v>
      </c>
      <c r="S184" s="74">
        <v>0</v>
      </c>
    </row>
    <row r="185" spans="1:19" s="6" customFormat="1" ht="11.25" customHeight="1">
      <c r="A185" s="110"/>
      <c r="B185" s="110"/>
      <c r="C185" s="111" t="s">
        <v>20</v>
      </c>
      <c r="D185" s="61" t="s">
        <v>168</v>
      </c>
      <c r="E185" s="92">
        <v>36300</v>
      </c>
      <c r="F185" s="87">
        <v>36800</v>
      </c>
      <c r="G185" s="87">
        <v>36800</v>
      </c>
      <c r="H185" s="87">
        <v>36800</v>
      </c>
      <c r="I185" s="87">
        <v>0</v>
      </c>
      <c r="J185" s="92">
        <v>0</v>
      </c>
      <c r="K185" s="87">
        <v>0</v>
      </c>
      <c r="L185" s="87">
        <v>0</v>
      </c>
      <c r="M185" s="87">
        <v>0</v>
      </c>
      <c r="N185" s="87">
        <v>0</v>
      </c>
      <c r="O185" s="87">
        <v>0</v>
      </c>
      <c r="P185" s="96">
        <v>0</v>
      </c>
      <c r="Q185" s="93">
        <v>0</v>
      </c>
      <c r="R185" s="73">
        <v>0</v>
      </c>
      <c r="S185" s="74">
        <v>0</v>
      </c>
    </row>
    <row r="186" spans="1:19" s="6" customFormat="1" ht="20.25" customHeight="1">
      <c r="A186" s="110"/>
      <c r="B186" s="110"/>
      <c r="C186" s="111" t="s">
        <v>21</v>
      </c>
      <c r="D186" s="60" t="s">
        <v>169</v>
      </c>
      <c r="E186" s="92">
        <v>1000</v>
      </c>
      <c r="F186" s="87">
        <v>1000</v>
      </c>
      <c r="G186" s="87">
        <v>1000</v>
      </c>
      <c r="H186" s="87">
        <v>1000</v>
      </c>
      <c r="I186" s="87">
        <v>0</v>
      </c>
      <c r="J186" s="92">
        <v>0</v>
      </c>
      <c r="K186" s="87">
        <v>0</v>
      </c>
      <c r="L186" s="87">
        <v>0</v>
      </c>
      <c r="M186" s="87">
        <v>0</v>
      </c>
      <c r="N186" s="87">
        <v>0</v>
      </c>
      <c r="O186" s="87">
        <v>0</v>
      </c>
      <c r="P186" s="96">
        <v>0</v>
      </c>
      <c r="Q186" s="93">
        <v>0</v>
      </c>
      <c r="R186" s="73">
        <v>0</v>
      </c>
      <c r="S186" s="74">
        <v>0</v>
      </c>
    </row>
    <row r="187" spans="1:19" s="6" customFormat="1" ht="20.25" customHeight="1">
      <c r="A187" s="110"/>
      <c r="B187" s="110"/>
      <c r="C187" s="111" t="s">
        <v>22</v>
      </c>
      <c r="D187" s="60" t="s">
        <v>170</v>
      </c>
      <c r="E187" s="92">
        <v>73554</v>
      </c>
      <c r="F187" s="87">
        <v>63000</v>
      </c>
      <c r="G187" s="87">
        <v>63000</v>
      </c>
      <c r="H187" s="87">
        <v>0</v>
      </c>
      <c r="I187" s="87">
        <v>63000</v>
      </c>
      <c r="J187" s="92">
        <v>0</v>
      </c>
      <c r="K187" s="87">
        <v>0</v>
      </c>
      <c r="L187" s="87">
        <v>0</v>
      </c>
      <c r="M187" s="87">
        <v>0</v>
      </c>
      <c r="N187" s="87">
        <v>0</v>
      </c>
      <c r="O187" s="87">
        <v>0</v>
      </c>
      <c r="P187" s="96">
        <v>0</v>
      </c>
      <c r="Q187" s="93">
        <v>0</v>
      </c>
      <c r="R187" s="73">
        <v>0</v>
      </c>
      <c r="S187" s="74">
        <v>0</v>
      </c>
    </row>
    <row r="188" spans="1:19" s="6" customFormat="1" ht="19.5" customHeight="1">
      <c r="A188" s="110"/>
      <c r="B188" s="110"/>
      <c r="C188" s="111" t="s">
        <v>69</v>
      </c>
      <c r="D188" s="60" t="s">
        <v>192</v>
      </c>
      <c r="E188" s="92">
        <v>2000</v>
      </c>
      <c r="F188" s="87">
        <v>1600</v>
      </c>
      <c r="G188" s="87">
        <v>1600</v>
      </c>
      <c r="H188" s="87">
        <v>0</v>
      </c>
      <c r="I188" s="87">
        <v>1600</v>
      </c>
      <c r="J188" s="92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96">
        <v>0</v>
      </c>
      <c r="Q188" s="93">
        <v>0</v>
      </c>
      <c r="R188" s="73">
        <v>0</v>
      </c>
      <c r="S188" s="74">
        <v>0</v>
      </c>
    </row>
    <row r="189" spans="1:19" s="6" customFormat="1" ht="11.25" customHeight="1">
      <c r="A189" s="110"/>
      <c r="B189" s="110"/>
      <c r="C189" s="111" t="s">
        <v>31</v>
      </c>
      <c r="D189" s="60" t="s">
        <v>176</v>
      </c>
      <c r="E189" s="92">
        <v>18000</v>
      </c>
      <c r="F189" s="87">
        <v>18000</v>
      </c>
      <c r="G189" s="87">
        <v>18000</v>
      </c>
      <c r="H189" s="87">
        <v>0</v>
      </c>
      <c r="I189" s="87">
        <v>18000</v>
      </c>
      <c r="J189" s="92">
        <v>0</v>
      </c>
      <c r="K189" s="87">
        <v>0</v>
      </c>
      <c r="L189" s="87">
        <v>0</v>
      </c>
      <c r="M189" s="87">
        <v>0</v>
      </c>
      <c r="N189" s="87">
        <v>0</v>
      </c>
      <c r="O189" s="87">
        <v>0</v>
      </c>
      <c r="P189" s="96">
        <v>0</v>
      </c>
      <c r="Q189" s="93">
        <v>0</v>
      </c>
      <c r="R189" s="73">
        <v>0</v>
      </c>
      <c r="S189" s="74">
        <v>0</v>
      </c>
    </row>
    <row r="190" spans="1:19" s="6" customFormat="1" ht="12" customHeight="1">
      <c r="A190" s="110"/>
      <c r="B190" s="110"/>
      <c r="C190" s="111" t="s">
        <v>39</v>
      </c>
      <c r="D190" s="60" t="s">
        <v>181</v>
      </c>
      <c r="E190" s="92">
        <v>3000</v>
      </c>
      <c r="F190" s="87">
        <v>1600</v>
      </c>
      <c r="G190" s="87">
        <v>1600</v>
      </c>
      <c r="H190" s="87">
        <v>0</v>
      </c>
      <c r="I190" s="87">
        <v>1600</v>
      </c>
      <c r="J190" s="92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0</v>
      </c>
      <c r="P190" s="96">
        <v>0</v>
      </c>
      <c r="Q190" s="93">
        <v>0</v>
      </c>
      <c r="R190" s="73">
        <v>0</v>
      </c>
      <c r="S190" s="74">
        <v>0</v>
      </c>
    </row>
    <row r="191" spans="1:19" s="6" customFormat="1" ht="11.25" customHeight="1">
      <c r="A191" s="110"/>
      <c r="B191" s="110"/>
      <c r="C191" s="111" t="s">
        <v>70</v>
      </c>
      <c r="D191" s="60" t="s">
        <v>193</v>
      </c>
      <c r="E191" s="92">
        <v>1000</v>
      </c>
      <c r="F191" s="87">
        <v>1000</v>
      </c>
      <c r="G191" s="87">
        <v>1000</v>
      </c>
      <c r="H191" s="87">
        <v>0</v>
      </c>
      <c r="I191" s="87">
        <v>1000</v>
      </c>
      <c r="J191" s="92">
        <v>0</v>
      </c>
      <c r="K191" s="87">
        <v>0</v>
      </c>
      <c r="L191" s="87">
        <v>0</v>
      </c>
      <c r="M191" s="87">
        <v>0</v>
      </c>
      <c r="N191" s="87">
        <v>0</v>
      </c>
      <c r="O191" s="87">
        <v>0</v>
      </c>
      <c r="P191" s="96">
        <v>0</v>
      </c>
      <c r="Q191" s="93">
        <v>0</v>
      </c>
      <c r="R191" s="73">
        <v>0</v>
      </c>
      <c r="S191" s="74">
        <v>0</v>
      </c>
    </row>
    <row r="192" spans="1:19" s="6" customFormat="1" ht="12" customHeight="1">
      <c r="A192" s="110"/>
      <c r="B192" s="110"/>
      <c r="C192" s="111" t="s">
        <v>23</v>
      </c>
      <c r="D192" s="60" t="s">
        <v>171</v>
      </c>
      <c r="E192" s="92">
        <v>17000</v>
      </c>
      <c r="F192" s="87">
        <v>22000</v>
      </c>
      <c r="G192" s="87">
        <v>22000</v>
      </c>
      <c r="H192" s="87">
        <v>0</v>
      </c>
      <c r="I192" s="87">
        <v>22000</v>
      </c>
      <c r="J192" s="92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96">
        <v>0</v>
      </c>
      <c r="Q192" s="93">
        <v>0</v>
      </c>
      <c r="R192" s="73">
        <v>0</v>
      </c>
      <c r="S192" s="74">
        <v>0</v>
      </c>
    </row>
    <row r="193" spans="1:19" s="6" customFormat="1" ht="20.25" customHeight="1">
      <c r="A193" s="110"/>
      <c r="B193" s="110"/>
      <c r="C193" s="111" t="s">
        <v>50</v>
      </c>
      <c r="D193" s="60" t="s">
        <v>185</v>
      </c>
      <c r="E193" s="92">
        <v>1500</v>
      </c>
      <c r="F193" s="87">
        <v>1400</v>
      </c>
      <c r="G193" s="87">
        <v>1400</v>
      </c>
      <c r="H193" s="87">
        <v>0</v>
      </c>
      <c r="I193" s="87">
        <v>1400</v>
      </c>
      <c r="J193" s="92">
        <v>0</v>
      </c>
      <c r="K193" s="87">
        <v>0</v>
      </c>
      <c r="L193" s="87">
        <v>0</v>
      </c>
      <c r="M193" s="87">
        <v>0</v>
      </c>
      <c r="N193" s="87">
        <v>0</v>
      </c>
      <c r="O193" s="87">
        <v>0</v>
      </c>
      <c r="P193" s="96">
        <v>0</v>
      </c>
      <c r="Q193" s="93">
        <v>0</v>
      </c>
      <c r="R193" s="73">
        <v>0</v>
      </c>
      <c r="S193" s="74">
        <v>0</v>
      </c>
    </row>
    <row r="194" spans="1:19" s="6" customFormat="1" ht="30.75" customHeight="1">
      <c r="A194" s="110"/>
      <c r="B194" s="110"/>
      <c r="C194" s="111" t="s">
        <v>33</v>
      </c>
      <c r="D194" s="60" t="s">
        <v>178</v>
      </c>
      <c r="E194" s="92">
        <v>3200</v>
      </c>
      <c r="F194" s="87">
        <v>3600</v>
      </c>
      <c r="G194" s="87">
        <v>3600</v>
      </c>
      <c r="H194" s="87">
        <v>0</v>
      </c>
      <c r="I194" s="87">
        <v>3600</v>
      </c>
      <c r="J194" s="92">
        <v>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96">
        <v>0</v>
      </c>
      <c r="Q194" s="93">
        <v>0</v>
      </c>
      <c r="R194" s="73">
        <v>0</v>
      </c>
      <c r="S194" s="74">
        <v>0</v>
      </c>
    </row>
    <row r="195" spans="1:19" s="6" customFormat="1" ht="10.5" customHeight="1">
      <c r="A195" s="110"/>
      <c r="B195" s="110"/>
      <c r="C195" s="111" t="s">
        <v>34</v>
      </c>
      <c r="D195" s="60" t="s">
        <v>175</v>
      </c>
      <c r="E195" s="92">
        <v>3600</v>
      </c>
      <c r="F195" s="87">
        <v>3000</v>
      </c>
      <c r="G195" s="87">
        <v>3000</v>
      </c>
      <c r="H195" s="87">
        <v>0</v>
      </c>
      <c r="I195" s="87">
        <v>3000</v>
      </c>
      <c r="J195" s="92">
        <v>0</v>
      </c>
      <c r="K195" s="87">
        <v>0</v>
      </c>
      <c r="L195" s="87">
        <v>0</v>
      </c>
      <c r="M195" s="87">
        <v>0</v>
      </c>
      <c r="N195" s="87">
        <v>0</v>
      </c>
      <c r="O195" s="87">
        <v>0</v>
      </c>
      <c r="P195" s="96">
        <v>0</v>
      </c>
      <c r="Q195" s="93">
        <v>0</v>
      </c>
      <c r="R195" s="73">
        <v>0</v>
      </c>
      <c r="S195" s="74">
        <v>0</v>
      </c>
    </row>
    <row r="196" spans="1:19" s="6" customFormat="1" ht="11.25" customHeight="1">
      <c r="A196" s="110"/>
      <c r="B196" s="110"/>
      <c r="C196" s="111" t="s">
        <v>14</v>
      </c>
      <c r="D196" s="60" t="s">
        <v>164</v>
      </c>
      <c r="E196" s="92">
        <v>2298</v>
      </c>
      <c r="F196" s="87">
        <v>2400</v>
      </c>
      <c r="G196" s="87">
        <v>2400</v>
      </c>
      <c r="H196" s="87">
        <v>0</v>
      </c>
      <c r="I196" s="87">
        <v>2400</v>
      </c>
      <c r="J196" s="92">
        <v>0</v>
      </c>
      <c r="K196" s="87">
        <v>0</v>
      </c>
      <c r="L196" s="87">
        <v>0</v>
      </c>
      <c r="M196" s="87">
        <v>0</v>
      </c>
      <c r="N196" s="87">
        <v>0</v>
      </c>
      <c r="O196" s="87">
        <v>0</v>
      </c>
      <c r="P196" s="96">
        <v>0</v>
      </c>
      <c r="Q196" s="93">
        <v>0</v>
      </c>
      <c r="R196" s="73">
        <v>0</v>
      </c>
      <c r="S196" s="74">
        <v>0</v>
      </c>
    </row>
    <row r="197" spans="1:19" s="6" customFormat="1" ht="30.75" customHeight="1">
      <c r="A197" s="110"/>
      <c r="B197" s="110"/>
      <c r="C197" s="111" t="s">
        <v>35</v>
      </c>
      <c r="D197" s="60" t="s">
        <v>179</v>
      </c>
      <c r="E197" s="92">
        <v>80174</v>
      </c>
      <c r="F197" s="87">
        <v>76820</v>
      </c>
      <c r="G197" s="87">
        <v>76820</v>
      </c>
      <c r="H197" s="87">
        <v>0</v>
      </c>
      <c r="I197" s="87">
        <v>76820</v>
      </c>
      <c r="J197" s="92">
        <v>0</v>
      </c>
      <c r="K197" s="87">
        <v>0</v>
      </c>
      <c r="L197" s="87">
        <v>0</v>
      </c>
      <c r="M197" s="87">
        <v>0</v>
      </c>
      <c r="N197" s="87">
        <v>0</v>
      </c>
      <c r="O197" s="87">
        <v>0</v>
      </c>
      <c r="P197" s="96">
        <v>0</v>
      </c>
      <c r="Q197" s="93">
        <v>0</v>
      </c>
      <c r="R197" s="73">
        <v>0</v>
      </c>
      <c r="S197" s="74">
        <v>0</v>
      </c>
    </row>
    <row r="198" spans="1:19" s="6" customFormat="1" ht="39.75" customHeight="1">
      <c r="A198" s="110"/>
      <c r="B198" s="110"/>
      <c r="C198" s="111" t="s">
        <v>48</v>
      </c>
      <c r="D198" s="60" t="s">
        <v>184</v>
      </c>
      <c r="E198" s="92">
        <v>1800</v>
      </c>
      <c r="F198" s="87">
        <v>2000</v>
      </c>
      <c r="G198" s="87">
        <v>2000</v>
      </c>
      <c r="H198" s="87">
        <v>0</v>
      </c>
      <c r="I198" s="87">
        <v>2000</v>
      </c>
      <c r="J198" s="92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96">
        <v>0</v>
      </c>
      <c r="Q198" s="93">
        <v>0</v>
      </c>
      <c r="R198" s="73">
        <v>0</v>
      </c>
      <c r="S198" s="74">
        <v>0</v>
      </c>
    </row>
    <row r="199" spans="1:19" s="6" customFormat="1" ht="30.75" customHeight="1">
      <c r="A199" s="110"/>
      <c r="B199" s="110"/>
      <c r="C199" s="111" t="s">
        <v>51</v>
      </c>
      <c r="D199" s="60" t="s">
        <v>186</v>
      </c>
      <c r="E199" s="92">
        <v>4446</v>
      </c>
      <c r="F199" s="87">
        <v>5000</v>
      </c>
      <c r="G199" s="87">
        <v>5000</v>
      </c>
      <c r="H199" s="87">
        <v>0</v>
      </c>
      <c r="I199" s="87">
        <v>5000</v>
      </c>
      <c r="J199" s="92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96">
        <v>0</v>
      </c>
      <c r="Q199" s="93">
        <v>0</v>
      </c>
      <c r="R199" s="73">
        <v>0</v>
      </c>
      <c r="S199" s="74">
        <v>0</v>
      </c>
    </row>
    <row r="200" spans="1:19" s="6" customFormat="1" ht="21" customHeight="1">
      <c r="A200" s="110"/>
      <c r="B200" s="110"/>
      <c r="C200" s="111" t="s">
        <v>15</v>
      </c>
      <c r="D200" s="60" t="s">
        <v>165</v>
      </c>
      <c r="E200" s="92">
        <v>5000</v>
      </c>
      <c r="F200" s="87">
        <v>0</v>
      </c>
      <c r="G200" s="87">
        <v>0</v>
      </c>
      <c r="H200" s="87">
        <v>0</v>
      </c>
      <c r="I200" s="87">
        <v>0</v>
      </c>
      <c r="J200" s="92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96">
        <v>0</v>
      </c>
      <c r="Q200" s="93">
        <v>0</v>
      </c>
      <c r="R200" s="73">
        <v>0</v>
      </c>
      <c r="S200" s="74">
        <v>0</v>
      </c>
    </row>
    <row r="201" spans="1:19" s="6" customFormat="1" ht="20.25" customHeight="1">
      <c r="A201" s="110"/>
      <c r="B201" s="110" t="s">
        <v>73</v>
      </c>
      <c r="C201" s="111"/>
      <c r="D201" s="59" t="s">
        <v>140</v>
      </c>
      <c r="E201" s="92">
        <f aca="true" t="shared" si="42" ref="E201:O201">E202+E203+E204+E205+E206+E207+E208+E209+E210</f>
        <v>447900</v>
      </c>
      <c r="F201" s="87">
        <f t="shared" si="42"/>
        <v>447670</v>
      </c>
      <c r="G201" s="92">
        <f t="shared" si="42"/>
        <v>447670</v>
      </c>
      <c r="H201" s="87">
        <f t="shared" si="42"/>
        <v>64570</v>
      </c>
      <c r="I201" s="87">
        <f t="shared" si="42"/>
        <v>383100</v>
      </c>
      <c r="J201" s="92">
        <f t="shared" si="42"/>
        <v>0</v>
      </c>
      <c r="K201" s="87">
        <f t="shared" si="42"/>
        <v>0</v>
      </c>
      <c r="L201" s="87">
        <f>L202+L203+L204+L205+L206+L207+L208+L209+L210</f>
        <v>0</v>
      </c>
      <c r="M201" s="87">
        <f>M202+M203+M204+M205+M206+M207+M208+M209+M210</f>
        <v>0</v>
      </c>
      <c r="N201" s="87">
        <f>N202+N203+N204+N205+N206+N207+N208+N209+N210</f>
        <v>0</v>
      </c>
      <c r="O201" s="87">
        <f t="shared" si="42"/>
        <v>0</v>
      </c>
      <c r="P201" s="96">
        <f>P202+P203+P204+P205+P206+P207+P208+P209+P210</f>
        <v>0</v>
      </c>
      <c r="Q201" s="93">
        <f>Q202+Q203+Q204+Q205+Q206+Q207+Q208+Q209+Q210</f>
        <v>0</v>
      </c>
      <c r="R201" s="73">
        <f>R202+R203+R204+R205+R206+R207+R208+R209+R210</f>
        <v>0</v>
      </c>
      <c r="S201" s="74">
        <f>S202+S203+S204+S205+S206+S207+S208+S209+S210</f>
        <v>0</v>
      </c>
    </row>
    <row r="202" spans="1:19" s="6" customFormat="1" ht="20.25" customHeight="1">
      <c r="A202" s="110"/>
      <c r="B202" s="110"/>
      <c r="C202" s="111" t="s">
        <v>29</v>
      </c>
      <c r="D202" s="60" t="s">
        <v>173</v>
      </c>
      <c r="E202" s="92">
        <v>52000</v>
      </c>
      <c r="F202" s="87">
        <v>52000</v>
      </c>
      <c r="G202" s="87">
        <v>52000</v>
      </c>
      <c r="H202" s="87">
        <v>52000</v>
      </c>
      <c r="I202" s="87">
        <v>0</v>
      </c>
      <c r="J202" s="92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96">
        <v>0</v>
      </c>
      <c r="Q202" s="93">
        <v>0</v>
      </c>
      <c r="R202" s="73">
        <v>0</v>
      </c>
      <c r="S202" s="74">
        <v>0</v>
      </c>
    </row>
    <row r="203" spans="1:19" s="6" customFormat="1" ht="21" customHeight="1">
      <c r="A203" s="110"/>
      <c r="B203" s="110"/>
      <c r="C203" s="111" t="s">
        <v>30</v>
      </c>
      <c r="D203" s="61" t="s">
        <v>174</v>
      </c>
      <c r="E203" s="92">
        <v>2800</v>
      </c>
      <c r="F203" s="87">
        <v>2800</v>
      </c>
      <c r="G203" s="87">
        <v>2800</v>
      </c>
      <c r="H203" s="87">
        <v>2800</v>
      </c>
      <c r="I203" s="87">
        <v>0</v>
      </c>
      <c r="J203" s="92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96">
        <v>0</v>
      </c>
      <c r="Q203" s="93">
        <v>0</v>
      </c>
      <c r="R203" s="73">
        <v>0</v>
      </c>
      <c r="S203" s="74">
        <v>0</v>
      </c>
    </row>
    <row r="204" spans="1:19" s="6" customFormat="1" ht="20.25" customHeight="1">
      <c r="A204" s="110"/>
      <c r="B204" s="110"/>
      <c r="C204" s="111" t="s">
        <v>19</v>
      </c>
      <c r="D204" s="61" t="s">
        <v>167</v>
      </c>
      <c r="E204" s="92">
        <v>8300</v>
      </c>
      <c r="F204" s="87">
        <v>8428</v>
      </c>
      <c r="G204" s="87">
        <v>8428</v>
      </c>
      <c r="H204" s="87">
        <v>8428</v>
      </c>
      <c r="I204" s="87">
        <v>0</v>
      </c>
      <c r="J204" s="92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96">
        <v>0</v>
      </c>
      <c r="Q204" s="93">
        <v>0</v>
      </c>
      <c r="R204" s="73">
        <v>0</v>
      </c>
      <c r="S204" s="74">
        <v>0</v>
      </c>
    </row>
    <row r="205" spans="1:19" s="6" customFormat="1" ht="11.25" customHeight="1">
      <c r="A205" s="110"/>
      <c r="B205" s="110"/>
      <c r="C205" s="111" t="s">
        <v>20</v>
      </c>
      <c r="D205" s="61" t="s">
        <v>168</v>
      </c>
      <c r="E205" s="92">
        <v>1300</v>
      </c>
      <c r="F205" s="87">
        <v>1342</v>
      </c>
      <c r="G205" s="87">
        <v>1342</v>
      </c>
      <c r="H205" s="87">
        <v>1342</v>
      </c>
      <c r="I205" s="87">
        <v>0</v>
      </c>
      <c r="J205" s="92">
        <v>0</v>
      </c>
      <c r="K205" s="87">
        <v>0</v>
      </c>
      <c r="L205" s="87">
        <v>0</v>
      </c>
      <c r="M205" s="87">
        <v>0</v>
      </c>
      <c r="N205" s="87">
        <v>0</v>
      </c>
      <c r="O205" s="87">
        <v>0</v>
      </c>
      <c r="P205" s="96">
        <v>0</v>
      </c>
      <c r="Q205" s="93">
        <v>0</v>
      </c>
      <c r="R205" s="73">
        <v>0</v>
      </c>
      <c r="S205" s="74">
        <v>0</v>
      </c>
    </row>
    <row r="206" spans="1:19" s="6" customFormat="1" ht="21.75" customHeight="1">
      <c r="A206" s="110"/>
      <c r="B206" s="110"/>
      <c r="C206" s="111" t="s">
        <v>22</v>
      </c>
      <c r="D206" s="60" t="s">
        <v>170</v>
      </c>
      <c r="E206" s="92">
        <v>35000</v>
      </c>
      <c r="F206" s="87">
        <v>35000</v>
      </c>
      <c r="G206" s="87">
        <v>35000</v>
      </c>
      <c r="H206" s="87">
        <v>0</v>
      </c>
      <c r="I206" s="87">
        <v>35000</v>
      </c>
      <c r="J206" s="92">
        <v>0</v>
      </c>
      <c r="K206" s="87">
        <v>0</v>
      </c>
      <c r="L206" s="87">
        <v>0</v>
      </c>
      <c r="M206" s="87">
        <v>0</v>
      </c>
      <c r="N206" s="87">
        <v>0</v>
      </c>
      <c r="O206" s="87">
        <v>0</v>
      </c>
      <c r="P206" s="96">
        <v>0</v>
      </c>
      <c r="Q206" s="93">
        <v>0</v>
      </c>
      <c r="R206" s="73">
        <v>0</v>
      </c>
      <c r="S206" s="74">
        <v>0</v>
      </c>
    </row>
    <row r="207" spans="1:19" s="6" customFormat="1" ht="12" customHeight="1">
      <c r="A207" s="110"/>
      <c r="B207" s="110"/>
      <c r="C207" s="111" t="s">
        <v>23</v>
      </c>
      <c r="D207" s="60" t="s">
        <v>171</v>
      </c>
      <c r="E207" s="92">
        <v>329899.92</v>
      </c>
      <c r="F207" s="87">
        <v>330000</v>
      </c>
      <c r="G207" s="87">
        <v>330000</v>
      </c>
      <c r="H207" s="87">
        <v>0</v>
      </c>
      <c r="I207" s="87">
        <v>330000</v>
      </c>
      <c r="J207" s="92">
        <v>0</v>
      </c>
      <c r="K207" s="87">
        <v>0</v>
      </c>
      <c r="L207" s="87">
        <v>0</v>
      </c>
      <c r="M207" s="87">
        <v>0</v>
      </c>
      <c r="N207" s="87">
        <v>0</v>
      </c>
      <c r="O207" s="87">
        <v>0</v>
      </c>
      <c r="P207" s="96">
        <v>0</v>
      </c>
      <c r="Q207" s="93">
        <v>0</v>
      </c>
      <c r="R207" s="73">
        <v>0</v>
      </c>
      <c r="S207" s="74">
        <v>0</v>
      </c>
    </row>
    <row r="208" spans="1:19" s="6" customFormat="1" ht="10.5" customHeight="1">
      <c r="A208" s="110"/>
      <c r="B208" s="110"/>
      <c r="C208" s="111" t="s">
        <v>34</v>
      </c>
      <c r="D208" s="60" t="s">
        <v>175</v>
      </c>
      <c r="E208" s="92">
        <v>600</v>
      </c>
      <c r="F208" s="87">
        <v>0</v>
      </c>
      <c r="G208" s="87">
        <v>0</v>
      </c>
      <c r="H208" s="87">
        <v>0</v>
      </c>
      <c r="I208" s="87">
        <v>0</v>
      </c>
      <c r="J208" s="92">
        <v>0</v>
      </c>
      <c r="K208" s="87">
        <v>0</v>
      </c>
      <c r="L208" s="87">
        <v>0</v>
      </c>
      <c r="M208" s="87">
        <v>0</v>
      </c>
      <c r="N208" s="87">
        <v>0</v>
      </c>
      <c r="O208" s="87">
        <v>0</v>
      </c>
      <c r="P208" s="96">
        <v>0</v>
      </c>
      <c r="Q208" s="93">
        <v>0</v>
      </c>
      <c r="R208" s="73">
        <v>0</v>
      </c>
      <c r="S208" s="74">
        <v>0</v>
      </c>
    </row>
    <row r="209" spans="1:19" s="6" customFormat="1" ht="12" customHeight="1">
      <c r="A209" s="110"/>
      <c r="B209" s="110"/>
      <c r="C209" s="111" t="s">
        <v>14</v>
      </c>
      <c r="D209" s="60" t="s">
        <v>164</v>
      </c>
      <c r="E209" s="92">
        <v>16000</v>
      </c>
      <c r="F209" s="87">
        <v>16000</v>
      </c>
      <c r="G209" s="87">
        <v>16000</v>
      </c>
      <c r="H209" s="87">
        <v>0</v>
      </c>
      <c r="I209" s="87">
        <v>16000</v>
      </c>
      <c r="J209" s="92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96">
        <v>0</v>
      </c>
      <c r="Q209" s="93">
        <v>0</v>
      </c>
      <c r="R209" s="73">
        <v>0</v>
      </c>
      <c r="S209" s="74">
        <v>0</v>
      </c>
    </row>
    <row r="210" spans="1:19" s="6" customFormat="1" ht="30.75" customHeight="1">
      <c r="A210" s="110"/>
      <c r="B210" s="110"/>
      <c r="C210" s="111" t="s">
        <v>35</v>
      </c>
      <c r="D210" s="60" t="s">
        <v>179</v>
      </c>
      <c r="E210" s="92">
        <v>2000.08</v>
      </c>
      <c r="F210" s="87">
        <v>2100</v>
      </c>
      <c r="G210" s="87">
        <v>2100</v>
      </c>
      <c r="H210" s="87">
        <v>0</v>
      </c>
      <c r="I210" s="87">
        <v>2100</v>
      </c>
      <c r="J210" s="92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96">
        <v>0</v>
      </c>
      <c r="Q210" s="93">
        <v>0</v>
      </c>
      <c r="R210" s="73">
        <v>0</v>
      </c>
      <c r="S210" s="74">
        <v>0</v>
      </c>
    </row>
    <row r="211" spans="1:19" s="6" customFormat="1" ht="12" customHeight="1">
      <c r="A211" s="110"/>
      <c r="B211" s="110" t="s">
        <v>74</v>
      </c>
      <c r="C211" s="111"/>
      <c r="D211" s="59" t="s">
        <v>141</v>
      </c>
      <c r="E211" s="92">
        <f aca="true" t="shared" si="43" ref="E211:O211">E212</f>
        <v>2500</v>
      </c>
      <c r="F211" s="87">
        <f t="shared" si="43"/>
        <v>1000</v>
      </c>
      <c r="G211" s="92">
        <f t="shared" si="43"/>
        <v>1000</v>
      </c>
      <c r="H211" s="87">
        <f t="shared" si="43"/>
        <v>1000</v>
      </c>
      <c r="I211" s="87">
        <f t="shared" si="43"/>
        <v>0</v>
      </c>
      <c r="J211" s="92">
        <f t="shared" si="43"/>
        <v>0</v>
      </c>
      <c r="K211" s="87">
        <f t="shared" si="43"/>
        <v>0</v>
      </c>
      <c r="L211" s="87">
        <f>L212</f>
        <v>0</v>
      </c>
      <c r="M211" s="87">
        <f>M212</f>
        <v>0</v>
      </c>
      <c r="N211" s="87">
        <f>N212</f>
        <v>0</v>
      </c>
      <c r="O211" s="87">
        <f t="shared" si="43"/>
        <v>0</v>
      </c>
      <c r="P211" s="96">
        <f>P212</f>
        <v>0</v>
      </c>
      <c r="Q211" s="93">
        <f>Q212</f>
        <v>0</v>
      </c>
      <c r="R211" s="73">
        <f>R212</f>
        <v>0</v>
      </c>
      <c r="S211" s="74">
        <f>S212</f>
        <v>0</v>
      </c>
    </row>
    <row r="212" spans="1:19" s="6" customFormat="1" ht="21.75" customHeight="1">
      <c r="A212" s="110"/>
      <c r="B212" s="110"/>
      <c r="C212" s="111" t="s">
        <v>21</v>
      </c>
      <c r="D212" s="60" t="s">
        <v>169</v>
      </c>
      <c r="E212" s="92">
        <v>2500</v>
      </c>
      <c r="F212" s="87">
        <v>1000</v>
      </c>
      <c r="G212" s="87">
        <v>1000</v>
      </c>
      <c r="H212" s="87">
        <v>1000</v>
      </c>
      <c r="I212" s="87">
        <v>0</v>
      </c>
      <c r="J212" s="92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96">
        <v>0</v>
      </c>
      <c r="Q212" s="93">
        <v>0</v>
      </c>
      <c r="R212" s="73">
        <v>0</v>
      </c>
      <c r="S212" s="74">
        <v>0</v>
      </c>
    </row>
    <row r="213" spans="1:19" s="6" customFormat="1" ht="18.75" customHeight="1">
      <c r="A213" s="110"/>
      <c r="B213" s="110" t="s">
        <v>75</v>
      </c>
      <c r="C213" s="111"/>
      <c r="D213" s="59" t="s">
        <v>142</v>
      </c>
      <c r="E213" s="92">
        <f aca="true" t="shared" si="44" ref="E213:O213">E214+E215+E216</f>
        <v>35200</v>
      </c>
      <c r="F213" s="87">
        <f t="shared" si="44"/>
        <v>38430</v>
      </c>
      <c r="G213" s="92">
        <f>G214+G215+G216</f>
        <v>38430</v>
      </c>
      <c r="H213" s="87">
        <f t="shared" si="44"/>
        <v>0</v>
      </c>
      <c r="I213" s="87">
        <f t="shared" si="44"/>
        <v>38430</v>
      </c>
      <c r="J213" s="92">
        <f t="shared" si="44"/>
        <v>0</v>
      </c>
      <c r="K213" s="87">
        <f t="shared" si="44"/>
        <v>0</v>
      </c>
      <c r="L213" s="87">
        <f>L214+L215+L216</f>
        <v>0</v>
      </c>
      <c r="M213" s="87">
        <f>M214+M215+M216</f>
        <v>0</v>
      </c>
      <c r="N213" s="87">
        <f>N214+N215+N216</f>
        <v>0</v>
      </c>
      <c r="O213" s="87">
        <f t="shared" si="44"/>
        <v>0</v>
      </c>
      <c r="P213" s="96">
        <f>P214+P215+P216</f>
        <v>0</v>
      </c>
      <c r="Q213" s="93">
        <f>Q214+Q215+Q216</f>
        <v>0</v>
      </c>
      <c r="R213" s="73">
        <f>R214+R215+R216</f>
        <v>0</v>
      </c>
      <c r="S213" s="74">
        <f>S214+S215+S216</f>
        <v>0</v>
      </c>
    </row>
    <row r="214" spans="1:19" s="6" customFormat="1" ht="11.25" customHeight="1">
      <c r="A214" s="110"/>
      <c r="B214" s="110"/>
      <c r="C214" s="111" t="s">
        <v>23</v>
      </c>
      <c r="D214" s="60" t="s">
        <v>171</v>
      </c>
      <c r="E214" s="92">
        <v>16700</v>
      </c>
      <c r="F214" s="87">
        <v>25100</v>
      </c>
      <c r="G214" s="87">
        <v>25100</v>
      </c>
      <c r="H214" s="87">
        <v>0</v>
      </c>
      <c r="I214" s="87">
        <v>25100</v>
      </c>
      <c r="J214" s="92">
        <v>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96">
        <v>0</v>
      </c>
      <c r="Q214" s="93">
        <v>0</v>
      </c>
      <c r="R214" s="73">
        <v>0</v>
      </c>
      <c r="S214" s="74">
        <v>0</v>
      </c>
    </row>
    <row r="215" spans="1:19" s="6" customFormat="1" ht="12" customHeight="1">
      <c r="A215" s="110"/>
      <c r="B215" s="110"/>
      <c r="C215" s="111" t="s">
        <v>34</v>
      </c>
      <c r="D215" s="60" t="s">
        <v>175</v>
      </c>
      <c r="E215" s="92">
        <v>4500</v>
      </c>
      <c r="F215" s="87">
        <v>4000</v>
      </c>
      <c r="G215" s="87">
        <v>4000</v>
      </c>
      <c r="H215" s="87">
        <v>0</v>
      </c>
      <c r="I215" s="87">
        <v>4000</v>
      </c>
      <c r="J215" s="92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96">
        <v>0</v>
      </c>
      <c r="Q215" s="93">
        <v>0</v>
      </c>
      <c r="R215" s="73">
        <v>0</v>
      </c>
      <c r="S215" s="74">
        <v>0</v>
      </c>
    </row>
    <row r="216" spans="1:19" s="6" customFormat="1" ht="32.25" customHeight="1">
      <c r="A216" s="110"/>
      <c r="B216" s="110"/>
      <c r="C216" s="111" t="s">
        <v>47</v>
      </c>
      <c r="D216" s="60" t="s">
        <v>183</v>
      </c>
      <c r="E216" s="87">
        <v>14000</v>
      </c>
      <c r="F216" s="87">
        <v>9330</v>
      </c>
      <c r="G216" s="87">
        <v>9330</v>
      </c>
      <c r="H216" s="87">
        <v>0</v>
      </c>
      <c r="I216" s="87">
        <v>9330</v>
      </c>
      <c r="J216" s="99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96">
        <v>0</v>
      </c>
      <c r="Q216" s="93">
        <v>0</v>
      </c>
      <c r="R216" s="73">
        <v>0</v>
      </c>
      <c r="S216" s="74">
        <v>0</v>
      </c>
    </row>
    <row r="217" spans="1:19" s="6" customFormat="1" ht="10.5" customHeight="1">
      <c r="A217" s="110"/>
      <c r="B217" s="110" t="s">
        <v>76</v>
      </c>
      <c r="C217" s="111"/>
      <c r="D217" s="59" t="s">
        <v>117</v>
      </c>
      <c r="E217" s="92">
        <f aca="true" t="shared" si="45" ref="E217:K217">E218+E219+E220+E221+E222+E223+E224+E225+E226+E227+E228+E229+E230+E231+E232+E233+E234+E235+E236</f>
        <v>291417</v>
      </c>
      <c r="F217" s="87">
        <f t="shared" si="45"/>
        <v>181162</v>
      </c>
      <c r="G217" s="92">
        <f t="shared" si="45"/>
        <v>181162</v>
      </c>
      <c r="H217" s="87">
        <f t="shared" si="45"/>
        <v>147430</v>
      </c>
      <c r="I217" s="87">
        <f t="shared" si="45"/>
        <v>27570</v>
      </c>
      <c r="J217" s="92">
        <f t="shared" si="45"/>
        <v>0</v>
      </c>
      <c r="K217" s="87">
        <f t="shared" si="45"/>
        <v>6162</v>
      </c>
      <c r="L217" s="87">
        <f aca="true" t="shared" si="46" ref="L217:S217">L218+L219+L220+L221+L222+L223+L224+L225+L226+L227+L228+L229+L230+L231+L232+L233+L234+L235+L236</f>
        <v>0</v>
      </c>
      <c r="M217" s="87">
        <f t="shared" si="46"/>
        <v>0</v>
      </c>
      <c r="N217" s="87">
        <f t="shared" si="46"/>
        <v>0</v>
      </c>
      <c r="O217" s="87">
        <f t="shared" si="46"/>
        <v>0</v>
      </c>
      <c r="P217" s="96">
        <f t="shared" si="46"/>
        <v>0</v>
      </c>
      <c r="Q217" s="93">
        <f t="shared" si="46"/>
        <v>0</v>
      </c>
      <c r="R217" s="73">
        <f t="shared" si="46"/>
        <v>0</v>
      </c>
      <c r="S217" s="74">
        <f t="shared" si="46"/>
        <v>0</v>
      </c>
    </row>
    <row r="218" spans="1:19" s="6" customFormat="1" ht="30" customHeight="1">
      <c r="A218" s="110"/>
      <c r="B218" s="110"/>
      <c r="C218" s="111" t="s">
        <v>28</v>
      </c>
      <c r="D218" s="60" t="s">
        <v>172</v>
      </c>
      <c r="E218" s="92">
        <v>5500</v>
      </c>
      <c r="F218" s="87">
        <v>6162</v>
      </c>
      <c r="G218" s="87">
        <v>6162</v>
      </c>
      <c r="H218" s="87">
        <v>0</v>
      </c>
      <c r="I218" s="87">
        <v>0</v>
      </c>
      <c r="J218" s="92">
        <v>0</v>
      </c>
      <c r="K218" s="87">
        <v>6162</v>
      </c>
      <c r="L218" s="87">
        <v>0</v>
      </c>
      <c r="M218" s="87">
        <v>0</v>
      </c>
      <c r="N218" s="87">
        <v>0</v>
      </c>
      <c r="O218" s="87">
        <v>0</v>
      </c>
      <c r="P218" s="96">
        <v>0</v>
      </c>
      <c r="Q218" s="93">
        <v>0</v>
      </c>
      <c r="R218" s="73">
        <v>0</v>
      </c>
      <c r="S218" s="74">
        <v>0</v>
      </c>
    </row>
    <row r="219" spans="1:19" s="6" customFormat="1" ht="20.25" customHeight="1">
      <c r="A219" s="110"/>
      <c r="B219" s="110"/>
      <c r="C219" s="111" t="s">
        <v>29</v>
      </c>
      <c r="D219" s="60" t="s">
        <v>173</v>
      </c>
      <c r="E219" s="92">
        <v>101500</v>
      </c>
      <c r="F219" s="87">
        <v>117300</v>
      </c>
      <c r="G219" s="87">
        <v>117300</v>
      </c>
      <c r="H219" s="87">
        <v>117300</v>
      </c>
      <c r="I219" s="87">
        <v>0</v>
      </c>
      <c r="J219" s="92">
        <v>0</v>
      </c>
      <c r="K219" s="87">
        <v>0</v>
      </c>
      <c r="L219" s="87">
        <v>0</v>
      </c>
      <c r="M219" s="87">
        <v>0</v>
      </c>
      <c r="N219" s="87">
        <v>0</v>
      </c>
      <c r="O219" s="87">
        <v>0</v>
      </c>
      <c r="P219" s="96">
        <v>0</v>
      </c>
      <c r="Q219" s="93">
        <v>0</v>
      </c>
      <c r="R219" s="73">
        <v>0</v>
      </c>
      <c r="S219" s="74">
        <v>0</v>
      </c>
    </row>
    <row r="220" spans="1:19" s="6" customFormat="1" ht="20.25" customHeight="1">
      <c r="A220" s="110"/>
      <c r="B220" s="110"/>
      <c r="C220" s="111" t="s">
        <v>30</v>
      </c>
      <c r="D220" s="61" t="s">
        <v>174</v>
      </c>
      <c r="E220" s="92">
        <v>7500</v>
      </c>
      <c r="F220" s="87">
        <v>9000</v>
      </c>
      <c r="G220" s="87">
        <v>9000</v>
      </c>
      <c r="H220" s="87">
        <v>9000</v>
      </c>
      <c r="I220" s="87">
        <v>0</v>
      </c>
      <c r="J220" s="92">
        <v>0</v>
      </c>
      <c r="K220" s="87">
        <v>0</v>
      </c>
      <c r="L220" s="87">
        <v>0</v>
      </c>
      <c r="M220" s="87">
        <v>0</v>
      </c>
      <c r="N220" s="87">
        <v>0</v>
      </c>
      <c r="O220" s="87">
        <v>0</v>
      </c>
      <c r="P220" s="96">
        <v>0</v>
      </c>
      <c r="Q220" s="93">
        <v>0</v>
      </c>
      <c r="R220" s="73">
        <v>0</v>
      </c>
      <c r="S220" s="74">
        <v>0</v>
      </c>
    </row>
    <row r="221" spans="1:19" s="6" customFormat="1" ht="21" customHeight="1">
      <c r="A221" s="110"/>
      <c r="B221" s="110"/>
      <c r="C221" s="111" t="s">
        <v>19</v>
      </c>
      <c r="D221" s="61" t="s">
        <v>167</v>
      </c>
      <c r="E221" s="92">
        <v>16850</v>
      </c>
      <c r="F221" s="87">
        <v>17770</v>
      </c>
      <c r="G221" s="87">
        <v>17770</v>
      </c>
      <c r="H221" s="87">
        <v>17770</v>
      </c>
      <c r="I221" s="87">
        <v>0</v>
      </c>
      <c r="J221" s="92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96">
        <v>0</v>
      </c>
      <c r="Q221" s="93">
        <v>0</v>
      </c>
      <c r="R221" s="73">
        <v>0</v>
      </c>
      <c r="S221" s="74">
        <v>0</v>
      </c>
    </row>
    <row r="222" spans="1:19" s="6" customFormat="1" ht="10.5" customHeight="1">
      <c r="A222" s="110"/>
      <c r="B222" s="110"/>
      <c r="C222" s="111" t="s">
        <v>20</v>
      </c>
      <c r="D222" s="61" t="s">
        <v>168</v>
      </c>
      <c r="E222" s="92">
        <v>2670</v>
      </c>
      <c r="F222" s="87">
        <v>2860</v>
      </c>
      <c r="G222" s="87">
        <v>2860</v>
      </c>
      <c r="H222" s="87">
        <v>2860</v>
      </c>
      <c r="I222" s="87">
        <v>0</v>
      </c>
      <c r="J222" s="92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96">
        <v>0</v>
      </c>
      <c r="Q222" s="93">
        <v>0</v>
      </c>
      <c r="R222" s="73">
        <v>0</v>
      </c>
      <c r="S222" s="74">
        <v>0</v>
      </c>
    </row>
    <row r="223" spans="1:19" s="6" customFormat="1" ht="22.5" customHeight="1">
      <c r="A223" s="110"/>
      <c r="B223" s="110"/>
      <c r="C223" s="111" t="s">
        <v>21</v>
      </c>
      <c r="D223" s="60" t="s">
        <v>169</v>
      </c>
      <c r="E223" s="92">
        <v>632</v>
      </c>
      <c r="F223" s="87">
        <v>500</v>
      </c>
      <c r="G223" s="87">
        <v>500</v>
      </c>
      <c r="H223" s="87">
        <v>500</v>
      </c>
      <c r="I223" s="87">
        <v>0</v>
      </c>
      <c r="J223" s="92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96">
        <v>0</v>
      </c>
      <c r="Q223" s="93">
        <v>0</v>
      </c>
      <c r="R223" s="73">
        <v>0</v>
      </c>
      <c r="S223" s="74">
        <v>0</v>
      </c>
    </row>
    <row r="224" spans="1:19" s="6" customFormat="1" ht="21.75" customHeight="1">
      <c r="A224" s="110"/>
      <c r="B224" s="110"/>
      <c r="C224" s="111" t="s">
        <v>22</v>
      </c>
      <c r="D224" s="60" t="s">
        <v>170</v>
      </c>
      <c r="E224" s="92">
        <v>5236</v>
      </c>
      <c r="F224" s="87">
        <v>6530</v>
      </c>
      <c r="G224" s="87">
        <v>6530</v>
      </c>
      <c r="H224" s="87">
        <v>0</v>
      </c>
      <c r="I224" s="87">
        <v>6530</v>
      </c>
      <c r="J224" s="92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96">
        <v>0</v>
      </c>
      <c r="Q224" s="93">
        <v>0</v>
      </c>
      <c r="R224" s="73">
        <v>0</v>
      </c>
      <c r="S224" s="74">
        <v>0</v>
      </c>
    </row>
    <row r="225" spans="1:19" s="6" customFormat="1" ht="12" customHeight="1">
      <c r="A225" s="110"/>
      <c r="B225" s="110"/>
      <c r="C225" s="111" t="s">
        <v>31</v>
      </c>
      <c r="D225" s="60" t="s">
        <v>176</v>
      </c>
      <c r="E225" s="92">
        <v>800</v>
      </c>
      <c r="F225" s="87">
        <v>1000</v>
      </c>
      <c r="G225" s="87">
        <v>1000</v>
      </c>
      <c r="H225" s="87">
        <v>0</v>
      </c>
      <c r="I225" s="87">
        <v>1000</v>
      </c>
      <c r="J225" s="92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96">
        <v>0</v>
      </c>
      <c r="Q225" s="93">
        <v>0</v>
      </c>
      <c r="R225" s="73">
        <v>0</v>
      </c>
      <c r="S225" s="74">
        <v>0</v>
      </c>
    </row>
    <row r="226" spans="1:19" s="6" customFormat="1" ht="11.25" customHeight="1">
      <c r="A226" s="110"/>
      <c r="B226" s="110"/>
      <c r="C226" s="111" t="s">
        <v>39</v>
      </c>
      <c r="D226" s="60" t="s">
        <v>181</v>
      </c>
      <c r="E226" s="92">
        <v>500</v>
      </c>
      <c r="F226" s="87">
        <v>1000</v>
      </c>
      <c r="G226" s="87">
        <v>1000</v>
      </c>
      <c r="H226" s="87">
        <v>0</v>
      </c>
      <c r="I226" s="87">
        <v>1000</v>
      </c>
      <c r="J226" s="92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96">
        <v>0</v>
      </c>
      <c r="Q226" s="93">
        <v>0</v>
      </c>
      <c r="R226" s="73">
        <v>0</v>
      </c>
      <c r="S226" s="74">
        <v>0</v>
      </c>
    </row>
    <row r="227" spans="1:19" s="6" customFormat="1" ht="11.25" customHeight="1">
      <c r="A227" s="110"/>
      <c r="B227" s="110"/>
      <c r="C227" s="110" t="s">
        <v>70</v>
      </c>
      <c r="D227" s="63" t="s">
        <v>193</v>
      </c>
      <c r="E227" s="92">
        <v>300</v>
      </c>
      <c r="F227" s="87">
        <v>300</v>
      </c>
      <c r="G227" s="87">
        <v>300</v>
      </c>
      <c r="H227" s="87">
        <v>0</v>
      </c>
      <c r="I227" s="87">
        <v>300</v>
      </c>
      <c r="J227" s="92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96">
        <v>0</v>
      </c>
      <c r="Q227" s="93">
        <v>0</v>
      </c>
      <c r="R227" s="73">
        <v>0</v>
      </c>
      <c r="S227" s="74">
        <v>0</v>
      </c>
    </row>
    <row r="228" spans="1:19" s="6" customFormat="1" ht="11.25" customHeight="1">
      <c r="A228" s="110"/>
      <c r="B228" s="110"/>
      <c r="C228" s="111" t="s">
        <v>23</v>
      </c>
      <c r="D228" s="60" t="s">
        <v>171</v>
      </c>
      <c r="E228" s="92">
        <v>52529</v>
      </c>
      <c r="F228" s="87">
        <v>4000</v>
      </c>
      <c r="G228" s="87">
        <v>4000</v>
      </c>
      <c r="H228" s="87">
        <v>0</v>
      </c>
      <c r="I228" s="87">
        <v>4000</v>
      </c>
      <c r="J228" s="92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96">
        <v>0</v>
      </c>
      <c r="Q228" s="93">
        <v>0</v>
      </c>
      <c r="R228" s="73">
        <v>0</v>
      </c>
      <c r="S228" s="74">
        <v>0</v>
      </c>
    </row>
    <row r="229" spans="1:19" s="6" customFormat="1" ht="30.75" customHeight="1">
      <c r="A229" s="110"/>
      <c r="B229" s="111"/>
      <c r="C229" s="111" t="s">
        <v>33</v>
      </c>
      <c r="D229" s="60" t="s">
        <v>178</v>
      </c>
      <c r="E229" s="92">
        <v>600</v>
      </c>
      <c r="F229" s="87">
        <v>1000</v>
      </c>
      <c r="G229" s="87">
        <v>1000</v>
      </c>
      <c r="H229" s="87">
        <v>0</v>
      </c>
      <c r="I229" s="87">
        <v>1000</v>
      </c>
      <c r="J229" s="92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96">
        <v>0</v>
      </c>
      <c r="Q229" s="93">
        <v>0</v>
      </c>
      <c r="R229" s="73">
        <v>0</v>
      </c>
      <c r="S229" s="74">
        <v>0</v>
      </c>
    </row>
    <row r="230" spans="1:19" s="6" customFormat="1" ht="10.5" customHeight="1">
      <c r="A230" s="110"/>
      <c r="B230" s="111"/>
      <c r="C230" s="111" t="s">
        <v>34</v>
      </c>
      <c r="D230" s="60" t="s">
        <v>175</v>
      </c>
      <c r="E230" s="92">
        <v>1500</v>
      </c>
      <c r="F230" s="87">
        <v>2000</v>
      </c>
      <c r="G230" s="87">
        <v>2000</v>
      </c>
      <c r="H230" s="87">
        <v>0</v>
      </c>
      <c r="I230" s="87">
        <v>2000</v>
      </c>
      <c r="J230" s="92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96">
        <v>0</v>
      </c>
      <c r="Q230" s="93">
        <v>0</v>
      </c>
      <c r="R230" s="73">
        <v>0</v>
      </c>
      <c r="S230" s="74">
        <v>0</v>
      </c>
    </row>
    <row r="231" spans="1:19" s="6" customFormat="1" ht="12" customHeight="1">
      <c r="A231" s="110"/>
      <c r="B231" s="111"/>
      <c r="C231" s="111" t="s">
        <v>14</v>
      </c>
      <c r="D231" s="60" t="s">
        <v>164</v>
      </c>
      <c r="E231" s="92">
        <v>400</v>
      </c>
      <c r="F231" s="87">
        <v>500</v>
      </c>
      <c r="G231" s="87">
        <v>500</v>
      </c>
      <c r="H231" s="87">
        <v>0</v>
      </c>
      <c r="I231" s="87">
        <v>500</v>
      </c>
      <c r="J231" s="92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96">
        <v>0</v>
      </c>
      <c r="Q231" s="93">
        <v>0</v>
      </c>
      <c r="R231" s="73">
        <v>0</v>
      </c>
      <c r="S231" s="74">
        <v>0</v>
      </c>
    </row>
    <row r="232" spans="1:19" s="6" customFormat="1" ht="30" customHeight="1">
      <c r="A232" s="110"/>
      <c r="B232" s="111"/>
      <c r="C232" s="111" t="s">
        <v>35</v>
      </c>
      <c r="D232" s="60" t="s">
        <v>179</v>
      </c>
      <c r="E232" s="87">
        <v>3000</v>
      </c>
      <c r="F232" s="87">
        <v>3240</v>
      </c>
      <c r="G232" s="87">
        <v>3240</v>
      </c>
      <c r="H232" s="87">
        <v>0</v>
      </c>
      <c r="I232" s="87">
        <v>3240</v>
      </c>
      <c r="J232" s="99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96">
        <v>0</v>
      </c>
      <c r="Q232" s="93">
        <v>0</v>
      </c>
      <c r="R232" s="73">
        <v>0</v>
      </c>
      <c r="S232" s="74">
        <v>0</v>
      </c>
    </row>
    <row r="233" spans="1:19" s="6" customFormat="1" ht="31.5" customHeight="1">
      <c r="A233" s="110"/>
      <c r="B233" s="111"/>
      <c r="C233" s="111" t="s">
        <v>47</v>
      </c>
      <c r="D233" s="60" t="s">
        <v>183</v>
      </c>
      <c r="E233" s="92">
        <v>2600</v>
      </c>
      <c r="F233" s="87">
        <v>3000</v>
      </c>
      <c r="G233" s="87">
        <v>3000</v>
      </c>
      <c r="H233" s="87">
        <v>0</v>
      </c>
      <c r="I233" s="87">
        <v>3000</v>
      </c>
      <c r="J233" s="92">
        <v>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96">
        <v>0</v>
      </c>
      <c r="Q233" s="93">
        <v>0</v>
      </c>
      <c r="R233" s="73">
        <v>0</v>
      </c>
      <c r="S233" s="74">
        <v>0</v>
      </c>
    </row>
    <row r="234" spans="1:19" s="6" customFormat="1" ht="40.5" customHeight="1">
      <c r="A234" s="110"/>
      <c r="B234" s="111"/>
      <c r="C234" s="111" t="s">
        <v>48</v>
      </c>
      <c r="D234" s="60" t="s">
        <v>184</v>
      </c>
      <c r="E234" s="92">
        <v>1500</v>
      </c>
      <c r="F234" s="87">
        <v>1500</v>
      </c>
      <c r="G234" s="87">
        <v>1500</v>
      </c>
      <c r="H234" s="87">
        <v>0</v>
      </c>
      <c r="I234" s="87">
        <v>1500</v>
      </c>
      <c r="J234" s="92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96">
        <v>0</v>
      </c>
      <c r="Q234" s="93">
        <v>0</v>
      </c>
      <c r="R234" s="73">
        <v>0</v>
      </c>
      <c r="S234" s="74">
        <v>0</v>
      </c>
    </row>
    <row r="235" spans="1:19" s="6" customFormat="1" ht="31.5" customHeight="1">
      <c r="A235" s="110"/>
      <c r="B235" s="111"/>
      <c r="C235" s="111" t="s">
        <v>51</v>
      </c>
      <c r="D235" s="60" t="s">
        <v>186</v>
      </c>
      <c r="E235" s="92">
        <v>3300</v>
      </c>
      <c r="F235" s="87">
        <v>3500</v>
      </c>
      <c r="G235" s="87">
        <v>3500</v>
      </c>
      <c r="H235" s="87">
        <v>0</v>
      </c>
      <c r="I235" s="87">
        <v>3500</v>
      </c>
      <c r="J235" s="92">
        <v>0</v>
      </c>
      <c r="K235" s="87">
        <v>0</v>
      </c>
      <c r="L235" s="87">
        <v>0</v>
      </c>
      <c r="M235" s="87">
        <v>0</v>
      </c>
      <c r="N235" s="87">
        <v>0</v>
      </c>
      <c r="O235" s="87">
        <v>0</v>
      </c>
      <c r="P235" s="96">
        <v>0</v>
      </c>
      <c r="Q235" s="93">
        <v>0</v>
      </c>
      <c r="R235" s="73">
        <v>0</v>
      </c>
      <c r="S235" s="74">
        <v>0</v>
      </c>
    </row>
    <row r="236" spans="1:19" s="6" customFormat="1" ht="21" customHeight="1">
      <c r="A236" s="110"/>
      <c r="B236" s="110"/>
      <c r="C236" s="112" t="s">
        <v>15</v>
      </c>
      <c r="D236" s="60" t="s">
        <v>165</v>
      </c>
      <c r="E236" s="92">
        <v>84500</v>
      </c>
      <c r="F236" s="87">
        <v>0</v>
      </c>
      <c r="G236" s="87">
        <v>0</v>
      </c>
      <c r="H236" s="87">
        <v>0</v>
      </c>
      <c r="I236" s="87">
        <v>0</v>
      </c>
      <c r="J236" s="92">
        <v>0</v>
      </c>
      <c r="K236" s="87">
        <v>0</v>
      </c>
      <c r="L236" s="87">
        <v>0</v>
      </c>
      <c r="M236" s="87">
        <v>0</v>
      </c>
      <c r="N236" s="87">
        <v>0</v>
      </c>
      <c r="O236" s="87">
        <v>0</v>
      </c>
      <c r="P236" s="96">
        <v>0</v>
      </c>
      <c r="Q236" s="93">
        <v>0</v>
      </c>
      <c r="R236" s="73">
        <v>0</v>
      </c>
      <c r="S236" s="74">
        <v>0</v>
      </c>
    </row>
    <row r="237" spans="1:19" s="44" customFormat="1" ht="10.5" customHeight="1">
      <c r="A237" s="110" t="s">
        <v>77</v>
      </c>
      <c r="B237" s="110"/>
      <c r="C237" s="113"/>
      <c r="D237" s="59" t="s">
        <v>143</v>
      </c>
      <c r="E237" s="92">
        <f aca="true" t="shared" si="47" ref="E237:S237">E238+E240+E243+E245+E256</f>
        <v>81325.01000000001</v>
      </c>
      <c r="F237" s="87">
        <f t="shared" si="47"/>
        <v>74500</v>
      </c>
      <c r="G237" s="92">
        <f t="shared" si="47"/>
        <v>55500</v>
      </c>
      <c r="H237" s="87">
        <f t="shared" si="47"/>
        <v>17700</v>
      </c>
      <c r="I237" s="87">
        <f t="shared" si="47"/>
        <v>8300</v>
      </c>
      <c r="J237" s="92">
        <f t="shared" si="47"/>
        <v>29500</v>
      </c>
      <c r="K237" s="87">
        <f t="shared" si="47"/>
        <v>0</v>
      </c>
      <c r="L237" s="87">
        <f t="shared" si="47"/>
        <v>0</v>
      </c>
      <c r="M237" s="87">
        <f t="shared" si="47"/>
        <v>0</v>
      </c>
      <c r="N237" s="87">
        <f t="shared" si="47"/>
        <v>0</v>
      </c>
      <c r="O237" s="87">
        <f t="shared" si="47"/>
        <v>19000</v>
      </c>
      <c r="P237" s="96">
        <f t="shared" si="47"/>
        <v>19000</v>
      </c>
      <c r="Q237" s="93">
        <f t="shared" si="47"/>
        <v>0</v>
      </c>
      <c r="R237" s="73">
        <f t="shared" si="47"/>
        <v>0</v>
      </c>
      <c r="S237" s="74">
        <f t="shared" si="47"/>
        <v>0</v>
      </c>
    </row>
    <row r="238" spans="1:19" s="6" customFormat="1" ht="10.5" customHeight="1">
      <c r="A238" s="110"/>
      <c r="B238" s="110" t="s">
        <v>78</v>
      </c>
      <c r="C238" s="111"/>
      <c r="D238" s="59" t="s">
        <v>144</v>
      </c>
      <c r="E238" s="92">
        <f aca="true" t="shared" si="48" ref="E238:O238">E239</f>
        <v>10000</v>
      </c>
      <c r="F238" s="87">
        <f t="shared" si="48"/>
        <v>10000</v>
      </c>
      <c r="G238" s="92">
        <f t="shared" si="48"/>
        <v>0</v>
      </c>
      <c r="H238" s="87">
        <f t="shared" si="48"/>
        <v>0</v>
      </c>
      <c r="I238" s="87">
        <f t="shared" si="48"/>
        <v>0</v>
      </c>
      <c r="J238" s="92">
        <f t="shared" si="48"/>
        <v>0</v>
      </c>
      <c r="K238" s="87">
        <f t="shared" si="48"/>
        <v>0</v>
      </c>
      <c r="L238" s="87">
        <f>L239</f>
        <v>0</v>
      </c>
      <c r="M238" s="87">
        <f>M239</f>
        <v>0</v>
      </c>
      <c r="N238" s="87">
        <f>N239</f>
        <v>0</v>
      </c>
      <c r="O238" s="87">
        <f t="shared" si="48"/>
        <v>10000</v>
      </c>
      <c r="P238" s="96">
        <f>P239</f>
        <v>10000</v>
      </c>
      <c r="Q238" s="93">
        <f>Q239</f>
        <v>0</v>
      </c>
      <c r="R238" s="73">
        <f>R239</f>
        <v>0</v>
      </c>
      <c r="S238" s="74">
        <f>S239</f>
        <v>0</v>
      </c>
    </row>
    <row r="239" spans="1:19" s="6" customFormat="1" ht="31.5" customHeight="1">
      <c r="A239" s="110"/>
      <c r="B239" s="110"/>
      <c r="C239" s="111" t="s">
        <v>36</v>
      </c>
      <c r="D239" s="60" t="s">
        <v>180</v>
      </c>
      <c r="E239" s="92">
        <v>10000</v>
      </c>
      <c r="F239" s="87">
        <v>10000</v>
      </c>
      <c r="G239" s="87">
        <v>0</v>
      </c>
      <c r="H239" s="87">
        <v>0</v>
      </c>
      <c r="I239" s="87">
        <v>0</v>
      </c>
      <c r="J239" s="92">
        <v>0</v>
      </c>
      <c r="K239" s="87">
        <v>0</v>
      </c>
      <c r="L239" s="87">
        <v>0</v>
      </c>
      <c r="M239" s="87">
        <v>0</v>
      </c>
      <c r="N239" s="87">
        <v>0</v>
      </c>
      <c r="O239" s="87">
        <v>10000</v>
      </c>
      <c r="P239" s="87">
        <v>10000</v>
      </c>
      <c r="Q239" s="93">
        <v>0</v>
      </c>
      <c r="R239" s="73">
        <v>0</v>
      </c>
      <c r="S239" s="74">
        <v>0</v>
      </c>
    </row>
    <row r="240" spans="1:19" s="6" customFormat="1" ht="21" customHeight="1">
      <c r="A240" s="110"/>
      <c r="B240" s="110" t="s">
        <v>79</v>
      </c>
      <c r="C240" s="111"/>
      <c r="D240" s="59" t="s">
        <v>145</v>
      </c>
      <c r="E240" s="92">
        <f aca="true" t="shared" si="49" ref="E240:S240">E241+E242</f>
        <v>2075</v>
      </c>
      <c r="F240" s="87">
        <f t="shared" si="49"/>
        <v>8500</v>
      </c>
      <c r="G240" s="92">
        <f t="shared" si="49"/>
        <v>8500</v>
      </c>
      <c r="H240" s="87">
        <f t="shared" si="49"/>
        <v>0</v>
      </c>
      <c r="I240" s="87">
        <f t="shared" si="49"/>
        <v>0</v>
      </c>
      <c r="J240" s="92">
        <f t="shared" si="49"/>
        <v>8500</v>
      </c>
      <c r="K240" s="87">
        <f t="shared" si="49"/>
        <v>0</v>
      </c>
      <c r="L240" s="87">
        <f t="shared" si="49"/>
        <v>0</v>
      </c>
      <c r="M240" s="87">
        <f t="shared" si="49"/>
        <v>0</v>
      </c>
      <c r="N240" s="87">
        <f t="shared" si="49"/>
        <v>0</v>
      </c>
      <c r="O240" s="87">
        <f t="shared" si="49"/>
        <v>0</v>
      </c>
      <c r="P240" s="96">
        <f t="shared" si="49"/>
        <v>0</v>
      </c>
      <c r="Q240" s="93">
        <f t="shared" si="49"/>
        <v>0</v>
      </c>
      <c r="R240" s="73">
        <f t="shared" si="49"/>
        <v>0</v>
      </c>
      <c r="S240" s="74">
        <f t="shared" si="49"/>
        <v>0</v>
      </c>
    </row>
    <row r="241" spans="1:19" s="6" customFormat="1" ht="60" customHeight="1">
      <c r="A241" s="114"/>
      <c r="B241" s="114"/>
      <c r="C241" s="115">
        <v>2830</v>
      </c>
      <c r="D241" s="65" t="s">
        <v>187</v>
      </c>
      <c r="E241" s="92">
        <v>600</v>
      </c>
      <c r="F241" s="87">
        <v>8500</v>
      </c>
      <c r="G241" s="87">
        <v>8500</v>
      </c>
      <c r="H241" s="87">
        <v>0</v>
      </c>
      <c r="I241" s="87">
        <v>0</v>
      </c>
      <c r="J241" s="87">
        <v>8500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96">
        <v>0</v>
      </c>
      <c r="Q241" s="93">
        <v>0</v>
      </c>
      <c r="R241" s="73">
        <v>0</v>
      </c>
      <c r="S241" s="74">
        <v>0</v>
      </c>
    </row>
    <row r="242" spans="1:19" s="6" customFormat="1" ht="20.25" customHeight="1">
      <c r="A242" s="114"/>
      <c r="B242" s="114"/>
      <c r="C242" s="115">
        <v>4210</v>
      </c>
      <c r="D242" s="60" t="s">
        <v>170</v>
      </c>
      <c r="E242" s="92">
        <v>1475</v>
      </c>
      <c r="F242" s="87">
        <v>0</v>
      </c>
      <c r="G242" s="87">
        <v>0</v>
      </c>
      <c r="H242" s="87">
        <v>0</v>
      </c>
      <c r="I242" s="87">
        <v>0</v>
      </c>
      <c r="J242" s="92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96">
        <v>0</v>
      </c>
      <c r="Q242" s="93">
        <v>0</v>
      </c>
      <c r="R242" s="73">
        <v>0</v>
      </c>
      <c r="S242" s="74">
        <v>0</v>
      </c>
    </row>
    <row r="243" spans="1:19" s="6" customFormat="1" ht="11.25" customHeight="1">
      <c r="A243" s="114"/>
      <c r="B243" s="116">
        <v>85153</v>
      </c>
      <c r="C243" s="117"/>
      <c r="D243" s="59" t="s">
        <v>215</v>
      </c>
      <c r="E243" s="92">
        <f aca="true" t="shared" si="50" ref="E243:S243">E244</f>
        <v>6200</v>
      </c>
      <c r="F243" s="87">
        <f t="shared" si="50"/>
        <v>5000</v>
      </c>
      <c r="G243" s="92">
        <f t="shared" si="50"/>
        <v>5000</v>
      </c>
      <c r="H243" s="87">
        <f t="shared" si="50"/>
        <v>0</v>
      </c>
      <c r="I243" s="87">
        <f t="shared" si="50"/>
        <v>5000</v>
      </c>
      <c r="J243" s="92">
        <f t="shared" si="50"/>
        <v>0</v>
      </c>
      <c r="K243" s="87">
        <f t="shared" si="50"/>
        <v>0</v>
      </c>
      <c r="L243" s="87">
        <f t="shared" si="50"/>
        <v>0</v>
      </c>
      <c r="M243" s="87">
        <f t="shared" si="50"/>
        <v>0</v>
      </c>
      <c r="N243" s="87">
        <f t="shared" si="50"/>
        <v>0</v>
      </c>
      <c r="O243" s="87">
        <f t="shared" si="50"/>
        <v>0</v>
      </c>
      <c r="P243" s="96">
        <f t="shared" si="50"/>
        <v>0</v>
      </c>
      <c r="Q243" s="93">
        <f t="shared" si="50"/>
        <v>0</v>
      </c>
      <c r="R243" s="73">
        <f t="shared" si="50"/>
        <v>0</v>
      </c>
      <c r="S243" s="74">
        <f t="shared" si="50"/>
        <v>0</v>
      </c>
    </row>
    <row r="244" spans="1:19" s="6" customFormat="1" ht="10.5" customHeight="1">
      <c r="A244" s="114"/>
      <c r="B244" s="116"/>
      <c r="C244" s="117">
        <v>4300</v>
      </c>
      <c r="D244" s="60" t="s">
        <v>171</v>
      </c>
      <c r="E244" s="92">
        <v>6200</v>
      </c>
      <c r="F244" s="87">
        <v>5000</v>
      </c>
      <c r="G244" s="87">
        <v>5000</v>
      </c>
      <c r="H244" s="87">
        <v>0</v>
      </c>
      <c r="I244" s="87">
        <v>5000</v>
      </c>
      <c r="J244" s="92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96">
        <v>0</v>
      </c>
      <c r="Q244" s="93">
        <v>0</v>
      </c>
      <c r="R244" s="73">
        <v>0</v>
      </c>
      <c r="S244" s="74">
        <v>0</v>
      </c>
    </row>
    <row r="245" spans="1:19" s="6" customFormat="1" ht="20.25" customHeight="1">
      <c r="A245" s="110"/>
      <c r="B245" s="110" t="s">
        <v>81</v>
      </c>
      <c r="C245" s="111"/>
      <c r="D245" s="59" t="s">
        <v>146</v>
      </c>
      <c r="E245" s="92">
        <f aca="true" t="shared" si="51" ref="E245:S245">E246+E247+E248+E249+E250+E251+E252+E253+E254+E255</f>
        <v>57050.01</v>
      </c>
      <c r="F245" s="87">
        <f t="shared" si="51"/>
        <v>45000</v>
      </c>
      <c r="G245" s="92">
        <f t="shared" si="51"/>
        <v>36000</v>
      </c>
      <c r="H245" s="87">
        <f t="shared" si="51"/>
        <v>17700</v>
      </c>
      <c r="I245" s="87">
        <f t="shared" si="51"/>
        <v>3300</v>
      </c>
      <c r="J245" s="92">
        <f t="shared" si="51"/>
        <v>15000</v>
      </c>
      <c r="K245" s="87">
        <f t="shared" si="51"/>
        <v>0</v>
      </c>
      <c r="L245" s="87">
        <f t="shared" si="51"/>
        <v>0</v>
      </c>
      <c r="M245" s="87">
        <f t="shared" si="51"/>
        <v>0</v>
      </c>
      <c r="N245" s="87">
        <f t="shared" si="51"/>
        <v>0</v>
      </c>
      <c r="O245" s="87">
        <f t="shared" si="51"/>
        <v>9000</v>
      </c>
      <c r="P245" s="92">
        <f t="shared" si="51"/>
        <v>9000</v>
      </c>
      <c r="Q245" s="93">
        <f t="shared" si="51"/>
        <v>0</v>
      </c>
      <c r="R245" s="73">
        <f t="shared" si="51"/>
        <v>0</v>
      </c>
      <c r="S245" s="74">
        <f t="shared" si="51"/>
        <v>0</v>
      </c>
    </row>
    <row r="246" spans="1:19" s="6" customFormat="1" ht="50.25" customHeight="1">
      <c r="A246" s="110"/>
      <c r="B246" s="110"/>
      <c r="C246" s="111" t="s">
        <v>80</v>
      </c>
      <c r="D246" s="61" t="s">
        <v>194</v>
      </c>
      <c r="E246" s="92">
        <v>25000</v>
      </c>
      <c r="F246" s="87">
        <v>15000</v>
      </c>
      <c r="G246" s="87">
        <v>15000</v>
      </c>
      <c r="H246" s="87">
        <v>0</v>
      </c>
      <c r="I246" s="87">
        <v>0</v>
      </c>
      <c r="J246" s="87">
        <v>15000</v>
      </c>
      <c r="K246" s="87">
        <v>0</v>
      </c>
      <c r="L246" s="87">
        <v>0</v>
      </c>
      <c r="M246" s="87">
        <v>0</v>
      </c>
      <c r="N246" s="87">
        <v>0</v>
      </c>
      <c r="O246" s="87">
        <v>0</v>
      </c>
      <c r="P246" s="96">
        <v>0</v>
      </c>
      <c r="Q246" s="93">
        <v>0</v>
      </c>
      <c r="R246" s="73">
        <v>0</v>
      </c>
      <c r="S246" s="74">
        <v>0</v>
      </c>
    </row>
    <row r="247" spans="1:19" s="6" customFormat="1" ht="20.25" customHeight="1">
      <c r="A247" s="110"/>
      <c r="B247" s="110"/>
      <c r="C247" s="111" t="s">
        <v>19</v>
      </c>
      <c r="D247" s="61" t="s">
        <v>167</v>
      </c>
      <c r="E247" s="92">
        <v>909</v>
      </c>
      <c r="F247" s="87">
        <v>900</v>
      </c>
      <c r="G247" s="87">
        <v>900</v>
      </c>
      <c r="H247" s="87">
        <v>900</v>
      </c>
      <c r="I247" s="87">
        <v>0</v>
      </c>
      <c r="J247" s="92">
        <v>0</v>
      </c>
      <c r="K247" s="87">
        <v>0</v>
      </c>
      <c r="L247" s="87">
        <v>0</v>
      </c>
      <c r="M247" s="87">
        <v>0</v>
      </c>
      <c r="N247" s="87">
        <v>0</v>
      </c>
      <c r="O247" s="87">
        <v>0</v>
      </c>
      <c r="P247" s="96">
        <v>0</v>
      </c>
      <c r="Q247" s="93">
        <v>0</v>
      </c>
      <c r="R247" s="73">
        <v>0</v>
      </c>
      <c r="S247" s="74">
        <v>0</v>
      </c>
    </row>
    <row r="248" spans="1:19" s="6" customFormat="1" ht="12" customHeight="1">
      <c r="A248" s="110"/>
      <c r="B248" s="110"/>
      <c r="C248" s="111" t="s">
        <v>20</v>
      </c>
      <c r="D248" s="61" t="s">
        <v>168</v>
      </c>
      <c r="E248" s="92">
        <v>148</v>
      </c>
      <c r="F248" s="87">
        <v>120</v>
      </c>
      <c r="G248" s="87">
        <v>120</v>
      </c>
      <c r="H248" s="87">
        <v>120</v>
      </c>
      <c r="I248" s="87">
        <v>0</v>
      </c>
      <c r="J248" s="92">
        <v>0</v>
      </c>
      <c r="K248" s="87">
        <v>0</v>
      </c>
      <c r="L248" s="87">
        <v>0</v>
      </c>
      <c r="M248" s="87">
        <v>0</v>
      </c>
      <c r="N248" s="87">
        <v>0</v>
      </c>
      <c r="O248" s="87">
        <v>0</v>
      </c>
      <c r="P248" s="96">
        <v>0</v>
      </c>
      <c r="Q248" s="93">
        <v>0</v>
      </c>
      <c r="R248" s="73">
        <v>0</v>
      </c>
      <c r="S248" s="74">
        <v>0</v>
      </c>
    </row>
    <row r="249" spans="1:19" s="6" customFormat="1" ht="20.25" customHeight="1">
      <c r="A249" s="110"/>
      <c r="B249" s="110"/>
      <c r="C249" s="111" t="s">
        <v>21</v>
      </c>
      <c r="D249" s="60" t="s">
        <v>169</v>
      </c>
      <c r="E249" s="87">
        <v>15000</v>
      </c>
      <c r="F249" s="87">
        <v>16680</v>
      </c>
      <c r="G249" s="87">
        <v>16680</v>
      </c>
      <c r="H249" s="87">
        <v>16680</v>
      </c>
      <c r="I249" s="87">
        <v>0</v>
      </c>
      <c r="J249" s="99">
        <v>0</v>
      </c>
      <c r="K249" s="87">
        <v>0</v>
      </c>
      <c r="L249" s="87">
        <v>0</v>
      </c>
      <c r="M249" s="87">
        <v>0</v>
      </c>
      <c r="N249" s="87">
        <v>0</v>
      </c>
      <c r="O249" s="87">
        <v>0</v>
      </c>
      <c r="P249" s="96">
        <v>0</v>
      </c>
      <c r="Q249" s="93">
        <v>0</v>
      </c>
      <c r="R249" s="73">
        <v>0</v>
      </c>
      <c r="S249" s="74">
        <v>0</v>
      </c>
    </row>
    <row r="250" spans="1:19" s="6" customFormat="1" ht="21.75" customHeight="1">
      <c r="A250" s="110"/>
      <c r="B250" s="110"/>
      <c r="C250" s="111" t="s">
        <v>22</v>
      </c>
      <c r="D250" s="60" t="s">
        <v>170</v>
      </c>
      <c r="E250" s="92">
        <v>2093.01</v>
      </c>
      <c r="F250" s="87">
        <v>900</v>
      </c>
      <c r="G250" s="87">
        <v>900</v>
      </c>
      <c r="H250" s="87">
        <v>0</v>
      </c>
      <c r="I250" s="87">
        <v>900</v>
      </c>
      <c r="J250" s="92">
        <v>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96">
        <v>0</v>
      </c>
      <c r="Q250" s="93">
        <v>0</v>
      </c>
      <c r="R250" s="73">
        <v>0</v>
      </c>
      <c r="S250" s="74">
        <v>0</v>
      </c>
    </row>
    <row r="251" spans="1:19" s="6" customFormat="1" ht="20.25" customHeight="1">
      <c r="A251" s="110"/>
      <c r="B251" s="110"/>
      <c r="C251" s="111" t="s">
        <v>69</v>
      </c>
      <c r="D251" s="60" t="s">
        <v>192</v>
      </c>
      <c r="E251" s="92">
        <v>305.4</v>
      </c>
      <c r="F251" s="87">
        <v>0</v>
      </c>
      <c r="G251" s="87">
        <v>0</v>
      </c>
      <c r="H251" s="87">
        <v>0</v>
      </c>
      <c r="I251" s="87">
        <v>0</v>
      </c>
      <c r="J251" s="92">
        <v>0</v>
      </c>
      <c r="K251" s="87">
        <v>0</v>
      </c>
      <c r="L251" s="87">
        <v>0</v>
      </c>
      <c r="M251" s="87">
        <v>0</v>
      </c>
      <c r="N251" s="87">
        <v>0</v>
      </c>
      <c r="O251" s="87">
        <v>0</v>
      </c>
      <c r="P251" s="96">
        <v>0</v>
      </c>
      <c r="Q251" s="93">
        <v>0</v>
      </c>
      <c r="R251" s="73">
        <v>0</v>
      </c>
      <c r="S251" s="74">
        <v>0</v>
      </c>
    </row>
    <row r="252" spans="1:19" s="6" customFormat="1" ht="11.25" customHeight="1">
      <c r="A252" s="110"/>
      <c r="B252" s="110"/>
      <c r="C252" s="111" t="s">
        <v>23</v>
      </c>
      <c r="D252" s="60" t="s">
        <v>171</v>
      </c>
      <c r="E252" s="92">
        <v>1550</v>
      </c>
      <c r="F252" s="87">
        <v>1150</v>
      </c>
      <c r="G252" s="87">
        <v>1150</v>
      </c>
      <c r="H252" s="87">
        <v>0</v>
      </c>
      <c r="I252" s="87">
        <v>1150</v>
      </c>
      <c r="J252" s="92">
        <v>0</v>
      </c>
      <c r="K252" s="87">
        <v>0</v>
      </c>
      <c r="L252" s="87">
        <v>0</v>
      </c>
      <c r="M252" s="87">
        <v>0</v>
      </c>
      <c r="N252" s="87">
        <v>0</v>
      </c>
      <c r="O252" s="87">
        <v>0</v>
      </c>
      <c r="P252" s="96">
        <v>0</v>
      </c>
      <c r="Q252" s="93">
        <v>0</v>
      </c>
      <c r="R252" s="73">
        <v>0</v>
      </c>
      <c r="S252" s="74">
        <v>0</v>
      </c>
    </row>
    <row r="253" spans="1:19" s="6" customFormat="1" ht="12" customHeight="1">
      <c r="A253" s="110"/>
      <c r="B253" s="110"/>
      <c r="C253" s="111" t="s">
        <v>14</v>
      </c>
      <c r="D253" s="60" t="s">
        <v>164</v>
      </c>
      <c r="E253" s="92">
        <v>350</v>
      </c>
      <c r="F253" s="87">
        <v>450</v>
      </c>
      <c r="G253" s="87">
        <v>450</v>
      </c>
      <c r="H253" s="87">
        <v>0</v>
      </c>
      <c r="I253" s="87">
        <v>450</v>
      </c>
      <c r="J253" s="92">
        <v>0</v>
      </c>
      <c r="K253" s="87">
        <v>0</v>
      </c>
      <c r="L253" s="87">
        <v>0</v>
      </c>
      <c r="M253" s="87">
        <v>0</v>
      </c>
      <c r="N253" s="87">
        <v>0</v>
      </c>
      <c r="O253" s="87">
        <v>0</v>
      </c>
      <c r="P253" s="96">
        <v>0</v>
      </c>
      <c r="Q253" s="93">
        <v>0</v>
      </c>
      <c r="R253" s="73">
        <v>0</v>
      </c>
      <c r="S253" s="74">
        <v>0</v>
      </c>
    </row>
    <row r="254" spans="1:19" s="6" customFormat="1" ht="30.75" customHeight="1">
      <c r="A254" s="110"/>
      <c r="B254" s="110"/>
      <c r="C254" s="111" t="s">
        <v>47</v>
      </c>
      <c r="D254" s="60" t="s">
        <v>183</v>
      </c>
      <c r="E254" s="92">
        <v>694.6</v>
      </c>
      <c r="F254" s="87">
        <v>800</v>
      </c>
      <c r="G254" s="87">
        <v>800</v>
      </c>
      <c r="H254" s="87">
        <v>0</v>
      </c>
      <c r="I254" s="87">
        <v>800</v>
      </c>
      <c r="J254" s="92">
        <v>0</v>
      </c>
      <c r="K254" s="87">
        <v>0</v>
      </c>
      <c r="L254" s="87">
        <v>0</v>
      </c>
      <c r="M254" s="87">
        <v>0</v>
      </c>
      <c r="N254" s="87">
        <v>0</v>
      </c>
      <c r="O254" s="87">
        <v>0</v>
      </c>
      <c r="P254" s="96">
        <v>0</v>
      </c>
      <c r="Q254" s="93">
        <v>0</v>
      </c>
      <c r="R254" s="73">
        <v>0</v>
      </c>
      <c r="S254" s="74">
        <v>0</v>
      </c>
    </row>
    <row r="255" spans="1:19" s="6" customFormat="1" ht="30.75" customHeight="1">
      <c r="A255" s="110"/>
      <c r="B255" s="110"/>
      <c r="C255" s="111" t="s">
        <v>36</v>
      </c>
      <c r="D255" s="60" t="s">
        <v>180</v>
      </c>
      <c r="E255" s="92">
        <v>11000</v>
      </c>
      <c r="F255" s="87">
        <v>9000</v>
      </c>
      <c r="G255" s="87">
        <v>0</v>
      </c>
      <c r="H255" s="87">
        <v>0</v>
      </c>
      <c r="I255" s="87">
        <v>0</v>
      </c>
      <c r="J255" s="92">
        <v>0</v>
      </c>
      <c r="K255" s="87">
        <v>0</v>
      </c>
      <c r="L255" s="87">
        <v>0</v>
      </c>
      <c r="M255" s="87">
        <v>0</v>
      </c>
      <c r="N255" s="87">
        <v>0</v>
      </c>
      <c r="O255" s="87">
        <v>9000</v>
      </c>
      <c r="P255" s="87">
        <v>9000</v>
      </c>
      <c r="Q255" s="93">
        <v>0</v>
      </c>
      <c r="R255" s="73">
        <v>0</v>
      </c>
      <c r="S255" s="74">
        <v>0</v>
      </c>
    </row>
    <row r="256" spans="1:19" s="6" customFormat="1" ht="10.5" customHeight="1">
      <c r="A256" s="110"/>
      <c r="B256" s="110" t="s">
        <v>82</v>
      </c>
      <c r="C256" s="111"/>
      <c r="D256" s="59" t="s">
        <v>117</v>
      </c>
      <c r="E256" s="92">
        <f aca="true" t="shared" si="52" ref="E256:O256">E257</f>
        <v>6000</v>
      </c>
      <c r="F256" s="87">
        <f>F257</f>
        <v>6000</v>
      </c>
      <c r="G256" s="92">
        <f t="shared" si="52"/>
        <v>6000</v>
      </c>
      <c r="H256" s="87">
        <f t="shared" si="52"/>
        <v>0</v>
      </c>
      <c r="I256" s="87">
        <f t="shared" si="52"/>
        <v>0</v>
      </c>
      <c r="J256" s="92">
        <f t="shared" si="52"/>
        <v>6000</v>
      </c>
      <c r="K256" s="87">
        <f t="shared" si="52"/>
        <v>0</v>
      </c>
      <c r="L256" s="87">
        <f>L257</f>
        <v>0</v>
      </c>
      <c r="M256" s="87">
        <f>M257</f>
        <v>0</v>
      </c>
      <c r="N256" s="87">
        <f>N257</f>
        <v>0</v>
      </c>
      <c r="O256" s="87">
        <f t="shared" si="52"/>
        <v>0</v>
      </c>
      <c r="P256" s="96">
        <f>P257</f>
        <v>0</v>
      </c>
      <c r="Q256" s="93">
        <f>Q257</f>
        <v>0</v>
      </c>
      <c r="R256" s="73">
        <f>R257</f>
        <v>0</v>
      </c>
      <c r="S256" s="74">
        <f>S257</f>
        <v>0</v>
      </c>
    </row>
    <row r="257" spans="1:19" s="6" customFormat="1" ht="50.25" customHeight="1">
      <c r="A257" s="110"/>
      <c r="B257" s="110"/>
      <c r="C257" s="111" t="s">
        <v>80</v>
      </c>
      <c r="D257" s="61" t="s">
        <v>194</v>
      </c>
      <c r="E257" s="92">
        <v>6000</v>
      </c>
      <c r="F257" s="87">
        <v>6000</v>
      </c>
      <c r="G257" s="87">
        <v>6000</v>
      </c>
      <c r="H257" s="87">
        <v>0</v>
      </c>
      <c r="I257" s="87">
        <v>0</v>
      </c>
      <c r="J257" s="87">
        <v>6000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96">
        <v>0</v>
      </c>
      <c r="Q257" s="93">
        <v>0</v>
      </c>
      <c r="R257" s="73">
        <v>0</v>
      </c>
      <c r="S257" s="74">
        <v>0</v>
      </c>
    </row>
    <row r="258" spans="1:19" s="44" customFormat="1" ht="10.5" customHeight="1">
      <c r="A258" s="110" t="s">
        <v>83</v>
      </c>
      <c r="B258" s="110"/>
      <c r="C258" s="111"/>
      <c r="D258" s="59" t="s">
        <v>147</v>
      </c>
      <c r="E258" s="92">
        <f aca="true" t="shared" si="53" ref="E258:N258">E259+E261+E278+E280+E283+E285+E287+E306+E315</f>
        <v>4402451.77</v>
      </c>
      <c r="F258" s="87">
        <f t="shared" si="53"/>
        <v>4046965</v>
      </c>
      <c r="G258" s="92">
        <f t="shared" si="53"/>
        <v>4046965</v>
      </c>
      <c r="H258" s="87">
        <f t="shared" si="53"/>
        <v>467555</v>
      </c>
      <c r="I258" s="87">
        <f t="shared" si="53"/>
        <v>190070</v>
      </c>
      <c r="J258" s="92">
        <f t="shared" si="53"/>
        <v>0</v>
      </c>
      <c r="K258" s="87">
        <f t="shared" si="53"/>
        <v>3389340</v>
      </c>
      <c r="L258" s="87">
        <f t="shared" si="53"/>
        <v>0</v>
      </c>
      <c r="M258" s="87">
        <f t="shared" si="53"/>
        <v>0</v>
      </c>
      <c r="N258" s="87">
        <f t="shared" si="53"/>
        <v>0</v>
      </c>
      <c r="O258" s="87">
        <f>O259+O278+O280+O283+O285+O287+O306+O315+O329</f>
        <v>0</v>
      </c>
      <c r="P258" s="96">
        <f>P259+P261+P278+P280+P283+P285+P287+P306+P315</f>
        <v>0</v>
      </c>
      <c r="Q258" s="93">
        <f>Q259+Q261+Q278+Q280+Q283+Q294+Q287+Q306+Q315</f>
        <v>0</v>
      </c>
      <c r="R258" s="73">
        <f>R259+R261+R278+R280+R283+R285+R287+R306+R315</f>
        <v>0</v>
      </c>
      <c r="S258" s="74">
        <f>S259+S261+S278+S280+S283+S285+S287+S306+S315</f>
        <v>0</v>
      </c>
    </row>
    <row r="259" spans="1:19" s="24" customFormat="1" ht="9.75" customHeight="1">
      <c r="A259" s="110"/>
      <c r="B259" s="110" t="s">
        <v>84</v>
      </c>
      <c r="C259" s="111"/>
      <c r="D259" s="59" t="s">
        <v>148</v>
      </c>
      <c r="E259" s="92">
        <f aca="true" t="shared" si="54" ref="E259:O259">E260</f>
        <v>58700</v>
      </c>
      <c r="F259" s="87">
        <f t="shared" si="54"/>
        <v>85000</v>
      </c>
      <c r="G259" s="92">
        <f t="shared" si="54"/>
        <v>85000</v>
      </c>
      <c r="H259" s="87">
        <f t="shared" si="54"/>
        <v>0</v>
      </c>
      <c r="I259" s="87">
        <f t="shared" si="54"/>
        <v>85000</v>
      </c>
      <c r="J259" s="92">
        <f t="shared" si="54"/>
        <v>0</v>
      </c>
      <c r="K259" s="87">
        <f t="shared" si="54"/>
        <v>0</v>
      </c>
      <c r="L259" s="87">
        <f>L260</f>
        <v>0</v>
      </c>
      <c r="M259" s="87">
        <f>M260</f>
        <v>0</v>
      </c>
      <c r="N259" s="87">
        <f>N260</f>
        <v>0</v>
      </c>
      <c r="O259" s="87">
        <f t="shared" si="54"/>
        <v>0</v>
      </c>
      <c r="P259" s="96">
        <f>P260</f>
        <v>0</v>
      </c>
      <c r="Q259" s="93">
        <f>Q260</f>
        <v>0</v>
      </c>
      <c r="R259" s="73">
        <f>R260</f>
        <v>0</v>
      </c>
      <c r="S259" s="74">
        <f>S260</f>
        <v>0</v>
      </c>
    </row>
    <row r="260" spans="1:19" s="24" customFormat="1" ht="40.5" customHeight="1">
      <c r="A260" s="110"/>
      <c r="B260" s="110"/>
      <c r="C260" s="111" t="s">
        <v>85</v>
      </c>
      <c r="D260" s="60" t="s">
        <v>245</v>
      </c>
      <c r="E260" s="92">
        <v>58700</v>
      </c>
      <c r="F260" s="87">
        <v>85000</v>
      </c>
      <c r="G260" s="87">
        <v>85000</v>
      </c>
      <c r="H260" s="87">
        <v>0</v>
      </c>
      <c r="I260" s="87">
        <v>85000</v>
      </c>
      <c r="J260" s="92">
        <v>0</v>
      </c>
      <c r="K260" s="87">
        <v>0</v>
      </c>
      <c r="L260" s="87">
        <v>0</v>
      </c>
      <c r="M260" s="87">
        <v>0</v>
      </c>
      <c r="N260" s="87">
        <v>0</v>
      </c>
      <c r="O260" s="87">
        <v>0</v>
      </c>
      <c r="P260" s="96">
        <v>0</v>
      </c>
      <c r="Q260" s="93">
        <v>0</v>
      </c>
      <c r="R260" s="73">
        <v>0</v>
      </c>
      <c r="S260" s="74">
        <v>0</v>
      </c>
    </row>
    <row r="261" spans="1:19" s="6" customFormat="1" ht="55.5" customHeight="1">
      <c r="A261" s="110"/>
      <c r="B261" s="110" t="s">
        <v>86</v>
      </c>
      <c r="C261" s="111"/>
      <c r="D261" s="67" t="s">
        <v>149</v>
      </c>
      <c r="E261" s="92">
        <f aca="true" t="shared" si="55" ref="E261:S261">E262+E263+E264+E265+E266+E267+E268+E269+E270+E271+E272+E273+E274+E275+E276+E277</f>
        <v>2975370.42</v>
      </c>
      <c r="F261" s="87">
        <f t="shared" si="55"/>
        <v>3129590</v>
      </c>
      <c r="G261" s="92">
        <f t="shared" si="55"/>
        <v>3129590</v>
      </c>
      <c r="H261" s="87">
        <f t="shared" si="55"/>
        <v>76207</v>
      </c>
      <c r="I261" s="87">
        <f t="shared" si="55"/>
        <v>17680</v>
      </c>
      <c r="J261" s="92">
        <f t="shared" si="55"/>
        <v>0</v>
      </c>
      <c r="K261" s="87">
        <f t="shared" si="55"/>
        <v>3035703</v>
      </c>
      <c r="L261" s="87">
        <f t="shared" si="55"/>
        <v>0</v>
      </c>
      <c r="M261" s="87">
        <f t="shared" si="55"/>
        <v>0</v>
      </c>
      <c r="N261" s="87">
        <f t="shared" si="55"/>
        <v>0</v>
      </c>
      <c r="O261" s="87">
        <f t="shared" si="55"/>
        <v>0</v>
      </c>
      <c r="P261" s="96">
        <f t="shared" si="55"/>
        <v>0</v>
      </c>
      <c r="Q261" s="93">
        <f t="shared" si="55"/>
        <v>0</v>
      </c>
      <c r="R261" s="73">
        <f t="shared" si="55"/>
        <v>0</v>
      </c>
      <c r="S261" s="74">
        <f t="shared" si="55"/>
        <v>0</v>
      </c>
    </row>
    <row r="262" spans="1:19" s="6" customFormat="1" ht="12" customHeight="1">
      <c r="A262" s="110"/>
      <c r="B262" s="110"/>
      <c r="C262" s="111" t="s">
        <v>87</v>
      </c>
      <c r="D262" s="60" t="s">
        <v>195</v>
      </c>
      <c r="E262" s="92">
        <v>2885228</v>
      </c>
      <c r="F262" s="87">
        <v>3035703</v>
      </c>
      <c r="G262" s="87">
        <v>3035703</v>
      </c>
      <c r="H262" s="87">
        <v>0</v>
      </c>
      <c r="I262" s="87">
        <v>0</v>
      </c>
      <c r="J262" s="92">
        <v>0</v>
      </c>
      <c r="K262" s="87">
        <v>3035703</v>
      </c>
      <c r="L262" s="87">
        <v>0</v>
      </c>
      <c r="M262" s="87">
        <v>0</v>
      </c>
      <c r="N262" s="87">
        <v>0</v>
      </c>
      <c r="O262" s="87">
        <v>0</v>
      </c>
      <c r="P262" s="96">
        <v>0</v>
      </c>
      <c r="Q262" s="93">
        <v>0</v>
      </c>
      <c r="R262" s="73">
        <v>0</v>
      </c>
      <c r="S262" s="74">
        <v>0</v>
      </c>
    </row>
    <row r="263" spans="1:19" s="6" customFormat="1" ht="21" customHeight="1">
      <c r="A263" s="110"/>
      <c r="B263" s="110"/>
      <c r="C263" s="111" t="s">
        <v>29</v>
      </c>
      <c r="D263" s="60" t="s">
        <v>173</v>
      </c>
      <c r="E263" s="92">
        <v>56874</v>
      </c>
      <c r="F263" s="87">
        <v>60022</v>
      </c>
      <c r="G263" s="87">
        <v>60022</v>
      </c>
      <c r="H263" s="87">
        <v>60022</v>
      </c>
      <c r="I263" s="87">
        <v>0</v>
      </c>
      <c r="J263" s="92">
        <v>0</v>
      </c>
      <c r="K263" s="87">
        <v>0</v>
      </c>
      <c r="L263" s="87">
        <v>0</v>
      </c>
      <c r="M263" s="87">
        <v>0</v>
      </c>
      <c r="N263" s="87">
        <v>0</v>
      </c>
      <c r="O263" s="87">
        <v>0</v>
      </c>
      <c r="P263" s="96">
        <v>0</v>
      </c>
      <c r="Q263" s="93">
        <v>0</v>
      </c>
      <c r="R263" s="73">
        <v>0</v>
      </c>
      <c r="S263" s="74">
        <v>0</v>
      </c>
    </row>
    <row r="264" spans="1:19" s="6" customFormat="1" ht="21.75" customHeight="1">
      <c r="A264" s="110"/>
      <c r="B264" s="110"/>
      <c r="C264" s="111" t="s">
        <v>30</v>
      </c>
      <c r="D264" s="61" t="s">
        <v>174</v>
      </c>
      <c r="E264" s="87">
        <v>3049</v>
      </c>
      <c r="F264" s="87">
        <v>3716</v>
      </c>
      <c r="G264" s="87">
        <v>3716</v>
      </c>
      <c r="H264" s="87">
        <v>3716</v>
      </c>
      <c r="I264" s="87">
        <v>0</v>
      </c>
      <c r="J264" s="99">
        <v>0</v>
      </c>
      <c r="K264" s="87">
        <v>0</v>
      </c>
      <c r="L264" s="87">
        <v>0</v>
      </c>
      <c r="M264" s="87">
        <v>0</v>
      </c>
      <c r="N264" s="87">
        <v>0</v>
      </c>
      <c r="O264" s="87">
        <v>0</v>
      </c>
      <c r="P264" s="96">
        <v>0</v>
      </c>
      <c r="Q264" s="93">
        <v>0</v>
      </c>
      <c r="R264" s="73">
        <v>0</v>
      </c>
      <c r="S264" s="74">
        <v>0</v>
      </c>
    </row>
    <row r="265" spans="1:19" s="6" customFormat="1" ht="20.25" customHeight="1">
      <c r="A265" s="110"/>
      <c r="B265" s="110"/>
      <c r="C265" s="111" t="s">
        <v>19</v>
      </c>
      <c r="D265" s="61" t="s">
        <v>167</v>
      </c>
      <c r="E265" s="92">
        <v>9410</v>
      </c>
      <c r="F265" s="87">
        <v>10032</v>
      </c>
      <c r="G265" s="87">
        <v>10032</v>
      </c>
      <c r="H265" s="87">
        <v>10032</v>
      </c>
      <c r="I265" s="87">
        <v>0</v>
      </c>
      <c r="J265" s="92">
        <v>0</v>
      </c>
      <c r="K265" s="87">
        <v>0</v>
      </c>
      <c r="L265" s="87">
        <v>0</v>
      </c>
      <c r="M265" s="87">
        <v>0</v>
      </c>
      <c r="N265" s="87">
        <v>0</v>
      </c>
      <c r="O265" s="87">
        <v>0</v>
      </c>
      <c r="P265" s="96">
        <v>0</v>
      </c>
      <c r="Q265" s="93">
        <v>0</v>
      </c>
      <c r="R265" s="73">
        <v>0</v>
      </c>
      <c r="S265" s="74">
        <v>0</v>
      </c>
    </row>
    <row r="266" spans="1:19" s="6" customFormat="1" ht="21" customHeight="1">
      <c r="A266" s="110"/>
      <c r="B266" s="110"/>
      <c r="C266" s="111" t="s">
        <v>20</v>
      </c>
      <c r="D266" s="61" t="s">
        <v>168</v>
      </c>
      <c r="E266" s="92">
        <v>1466</v>
      </c>
      <c r="F266" s="87">
        <v>1637</v>
      </c>
      <c r="G266" s="87">
        <v>1637</v>
      </c>
      <c r="H266" s="87">
        <v>1637</v>
      </c>
      <c r="I266" s="87">
        <v>0</v>
      </c>
      <c r="J266" s="92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96">
        <v>0</v>
      </c>
      <c r="Q266" s="93">
        <v>0</v>
      </c>
      <c r="R266" s="73">
        <v>0</v>
      </c>
      <c r="S266" s="74">
        <v>0</v>
      </c>
    </row>
    <row r="267" spans="1:19" s="6" customFormat="1" ht="21.75" customHeight="1">
      <c r="A267" s="110"/>
      <c r="B267" s="110"/>
      <c r="C267" s="111" t="s">
        <v>21</v>
      </c>
      <c r="D267" s="60" t="s">
        <v>169</v>
      </c>
      <c r="E267" s="92">
        <v>800</v>
      </c>
      <c r="F267" s="87">
        <v>800</v>
      </c>
      <c r="G267" s="87">
        <v>800</v>
      </c>
      <c r="H267" s="87">
        <v>800</v>
      </c>
      <c r="I267" s="87">
        <v>0</v>
      </c>
      <c r="J267" s="92">
        <v>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96">
        <v>0</v>
      </c>
      <c r="Q267" s="93">
        <v>0</v>
      </c>
      <c r="R267" s="73">
        <v>0</v>
      </c>
      <c r="S267" s="74">
        <v>0</v>
      </c>
    </row>
    <row r="268" spans="1:19" s="6" customFormat="1" ht="21.75" customHeight="1">
      <c r="A268" s="110"/>
      <c r="B268" s="110"/>
      <c r="C268" s="111" t="s">
        <v>22</v>
      </c>
      <c r="D268" s="60" t="s">
        <v>170</v>
      </c>
      <c r="E268" s="92">
        <v>3459.42</v>
      </c>
      <c r="F268" s="87">
        <v>2000</v>
      </c>
      <c r="G268" s="87">
        <v>2000</v>
      </c>
      <c r="H268" s="87">
        <v>0</v>
      </c>
      <c r="I268" s="87">
        <v>2000</v>
      </c>
      <c r="J268" s="92">
        <v>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96">
        <v>0</v>
      </c>
      <c r="Q268" s="93">
        <v>0</v>
      </c>
      <c r="R268" s="73">
        <v>0</v>
      </c>
      <c r="S268" s="74">
        <v>0</v>
      </c>
    </row>
    <row r="269" spans="1:19" s="6" customFormat="1" ht="10.5" customHeight="1">
      <c r="A269" s="110"/>
      <c r="B269" s="110"/>
      <c r="C269" s="111" t="s">
        <v>70</v>
      </c>
      <c r="D269" s="60" t="s">
        <v>193</v>
      </c>
      <c r="E269" s="92">
        <v>80</v>
      </c>
      <c r="F269" s="87">
        <v>80</v>
      </c>
      <c r="G269" s="87">
        <v>80</v>
      </c>
      <c r="H269" s="87">
        <v>0</v>
      </c>
      <c r="I269" s="87">
        <v>80</v>
      </c>
      <c r="J269" s="92">
        <v>0</v>
      </c>
      <c r="K269" s="87">
        <v>0</v>
      </c>
      <c r="L269" s="87">
        <v>0</v>
      </c>
      <c r="M269" s="87">
        <v>0</v>
      </c>
      <c r="N269" s="87">
        <v>0</v>
      </c>
      <c r="O269" s="87">
        <v>0</v>
      </c>
      <c r="P269" s="96">
        <v>0</v>
      </c>
      <c r="Q269" s="93">
        <v>0</v>
      </c>
      <c r="R269" s="73">
        <v>0</v>
      </c>
      <c r="S269" s="74">
        <v>0</v>
      </c>
    </row>
    <row r="270" spans="1:19" s="6" customFormat="1" ht="10.5" customHeight="1">
      <c r="A270" s="110"/>
      <c r="B270" s="110"/>
      <c r="C270" s="111" t="s">
        <v>23</v>
      </c>
      <c r="D270" s="60" t="s">
        <v>171</v>
      </c>
      <c r="E270" s="92">
        <v>2950</v>
      </c>
      <c r="F270" s="87">
        <v>2000</v>
      </c>
      <c r="G270" s="87">
        <v>2000</v>
      </c>
      <c r="H270" s="87">
        <v>0</v>
      </c>
      <c r="I270" s="87">
        <v>2000</v>
      </c>
      <c r="J270" s="92">
        <v>0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96">
        <v>0</v>
      </c>
      <c r="Q270" s="93">
        <v>0</v>
      </c>
      <c r="R270" s="73">
        <v>0</v>
      </c>
      <c r="S270" s="74">
        <v>0</v>
      </c>
    </row>
    <row r="271" spans="1:19" s="6" customFormat="1" ht="21" customHeight="1">
      <c r="A271" s="110"/>
      <c r="B271" s="110"/>
      <c r="C271" s="111" t="s">
        <v>50</v>
      </c>
      <c r="D271" s="60" t="s">
        <v>185</v>
      </c>
      <c r="E271" s="92">
        <v>500</v>
      </c>
      <c r="F271" s="87">
        <v>400</v>
      </c>
      <c r="G271" s="87">
        <v>400</v>
      </c>
      <c r="H271" s="87">
        <v>0</v>
      </c>
      <c r="I271" s="87">
        <v>400</v>
      </c>
      <c r="J271" s="92">
        <v>0</v>
      </c>
      <c r="K271" s="87">
        <v>0</v>
      </c>
      <c r="L271" s="87">
        <v>0</v>
      </c>
      <c r="M271" s="87">
        <v>0</v>
      </c>
      <c r="N271" s="87">
        <v>0</v>
      </c>
      <c r="O271" s="87">
        <v>0</v>
      </c>
      <c r="P271" s="96">
        <v>0</v>
      </c>
      <c r="Q271" s="93">
        <v>0</v>
      </c>
      <c r="R271" s="73">
        <v>0</v>
      </c>
      <c r="S271" s="74">
        <v>0</v>
      </c>
    </row>
    <row r="272" spans="1:19" s="6" customFormat="1" ht="30.75" customHeight="1">
      <c r="A272" s="110"/>
      <c r="B272" s="110"/>
      <c r="C272" s="111" t="s">
        <v>33</v>
      </c>
      <c r="D272" s="60" t="s">
        <v>178</v>
      </c>
      <c r="E272" s="92">
        <v>1713</v>
      </c>
      <c r="F272" s="87">
        <v>1800</v>
      </c>
      <c r="G272" s="87">
        <v>1800</v>
      </c>
      <c r="H272" s="87">
        <v>0</v>
      </c>
      <c r="I272" s="87">
        <v>1800</v>
      </c>
      <c r="J272" s="92">
        <v>0</v>
      </c>
      <c r="K272" s="87">
        <v>0</v>
      </c>
      <c r="L272" s="87">
        <v>0</v>
      </c>
      <c r="M272" s="87">
        <v>0</v>
      </c>
      <c r="N272" s="87">
        <v>0</v>
      </c>
      <c r="O272" s="87">
        <v>0</v>
      </c>
      <c r="P272" s="96">
        <v>0</v>
      </c>
      <c r="Q272" s="93">
        <v>0</v>
      </c>
      <c r="R272" s="73">
        <v>0</v>
      </c>
      <c r="S272" s="74">
        <v>0</v>
      </c>
    </row>
    <row r="273" spans="1:19" s="6" customFormat="1" ht="11.25" customHeight="1">
      <c r="A273" s="110"/>
      <c r="B273" s="110"/>
      <c r="C273" s="111" t="s">
        <v>34</v>
      </c>
      <c r="D273" s="60" t="s">
        <v>175</v>
      </c>
      <c r="E273" s="92">
        <v>2000</v>
      </c>
      <c r="F273" s="87">
        <v>2000</v>
      </c>
      <c r="G273" s="87">
        <v>2000</v>
      </c>
      <c r="H273" s="87">
        <v>0</v>
      </c>
      <c r="I273" s="87">
        <v>2000</v>
      </c>
      <c r="J273" s="92">
        <v>0</v>
      </c>
      <c r="K273" s="87">
        <v>0</v>
      </c>
      <c r="L273" s="87">
        <v>0</v>
      </c>
      <c r="M273" s="87">
        <v>0</v>
      </c>
      <c r="N273" s="87">
        <v>0</v>
      </c>
      <c r="O273" s="87">
        <v>0</v>
      </c>
      <c r="P273" s="96">
        <v>0</v>
      </c>
      <c r="Q273" s="93">
        <v>0</v>
      </c>
      <c r="R273" s="73">
        <v>0</v>
      </c>
      <c r="S273" s="74">
        <v>0</v>
      </c>
    </row>
    <row r="274" spans="1:19" s="6" customFormat="1" ht="31.5" customHeight="1">
      <c r="A274" s="110"/>
      <c r="B274" s="110"/>
      <c r="C274" s="111" t="s">
        <v>35</v>
      </c>
      <c r="D274" s="60" t="s">
        <v>179</v>
      </c>
      <c r="E274" s="92">
        <v>2000.08</v>
      </c>
      <c r="F274" s="87">
        <v>3150</v>
      </c>
      <c r="G274" s="87">
        <v>3150</v>
      </c>
      <c r="H274" s="87">
        <v>0</v>
      </c>
      <c r="I274" s="87">
        <v>3150</v>
      </c>
      <c r="J274" s="92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96">
        <v>0</v>
      </c>
      <c r="Q274" s="93">
        <v>0</v>
      </c>
      <c r="R274" s="73">
        <v>0</v>
      </c>
      <c r="S274" s="74">
        <v>0</v>
      </c>
    </row>
    <row r="275" spans="1:19" s="6" customFormat="1" ht="30.75" customHeight="1">
      <c r="A275" s="110"/>
      <c r="B275" s="110"/>
      <c r="C275" s="111" t="s">
        <v>47</v>
      </c>
      <c r="D275" s="60" t="s">
        <v>183</v>
      </c>
      <c r="E275" s="92">
        <v>3100</v>
      </c>
      <c r="F275" s="87">
        <v>3100</v>
      </c>
      <c r="G275" s="87">
        <v>3100</v>
      </c>
      <c r="H275" s="87">
        <v>0</v>
      </c>
      <c r="I275" s="87">
        <v>3100</v>
      </c>
      <c r="J275" s="92">
        <v>0</v>
      </c>
      <c r="K275" s="87">
        <v>0</v>
      </c>
      <c r="L275" s="87">
        <v>0</v>
      </c>
      <c r="M275" s="87">
        <v>0</v>
      </c>
      <c r="N275" s="87">
        <v>0</v>
      </c>
      <c r="O275" s="87">
        <v>0</v>
      </c>
      <c r="P275" s="96">
        <v>0</v>
      </c>
      <c r="Q275" s="93">
        <v>0</v>
      </c>
      <c r="R275" s="73">
        <v>0</v>
      </c>
      <c r="S275" s="74">
        <v>0</v>
      </c>
    </row>
    <row r="276" spans="1:19" s="6" customFormat="1" ht="40.5" customHeight="1">
      <c r="A276" s="110"/>
      <c r="B276" s="110"/>
      <c r="C276" s="111" t="s">
        <v>48</v>
      </c>
      <c r="D276" s="60" t="s">
        <v>184</v>
      </c>
      <c r="E276" s="92">
        <v>641</v>
      </c>
      <c r="F276" s="87">
        <v>500</v>
      </c>
      <c r="G276" s="87">
        <v>500</v>
      </c>
      <c r="H276" s="87">
        <v>0</v>
      </c>
      <c r="I276" s="87">
        <v>500</v>
      </c>
      <c r="J276" s="92">
        <v>0</v>
      </c>
      <c r="K276" s="87">
        <v>0</v>
      </c>
      <c r="L276" s="87">
        <v>0</v>
      </c>
      <c r="M276" s="87">
        <v>0</v>
      </c>
      <c r="N276" s="87">
        <v>0</v>
      </c>
      <c r="O276" s="87">
        <v>0</v>
      </c>
      <c r="P276" s="96">
        <v>0</v>
      </c>
      <c r="Q276" s="93">
        <v>0</v>
      </c>
      <c r="R276" s="73">
        <v>0</v>
      </c>
      <c r="S276" s="74">
        <v>0</v>
      </c>
    </row>
    <row r="277" spans="1:19" s="6" customFormat="1" ht="31.5" customHeight="1">
      <c r="A277" s="110"/>
      <c r="B277" s="110"/>
      <c r="C277" s="111" t="s">
        <v>51</v>
      </c>
      <c r="D277" s="60" t="s">
        <v>186</v>
      </c>
      <c r="E277" s="92">
        <v>2099.92</v>
      </c>
      <c r="F277" s="87">
        <v>2650</v>
      </c>
      <c r="G277" s="87">
        <v>2650</v>
      </c>
      <c r="H277" s="87">
        <v>0</v>
      </c>
      <c r="I277" s="87">
        <v>2650</v>
      </c>
      <c r="J277" s="92">
        <v>0</v>
      </c>
      <c r="K277" s="87">
        <v>0</v>
      </c>
      <c r="L277" s="87">
        <v>0</v>
      </c>
      <c r="M277" s="87">
        <v>0</v>
      </c>
      <c r="N277" s="87">
        <v>0</v>
      </c>
      <c r="O277" s="87">
        <v>0</v>
      </c>
      <c r="P277" s="96">
        <v>0</v>
      </c>
      <c r="Q277" s="93">
        <v>0</v>
      </c>
      <c r="R277" s="73">
        <v>0</v>
      </c>
      <c r="S277" s="74">
        <v>0</v>
      </c>
    </row>
    <row r="278" spans="1:19" s="6" customFormat="1" ht="91.5" customHeight="1">
      <c r="A278" s="110"/>
      <c r="B278" s="110" t="s">
        <v>88</v>
      </c>
      <c r="C278" s="111"/>
      <c r="D278" s="67" t="s">
        <v>150</v>
      </c>
      <c r="E278" s="92">
        <f aca="true" t="shared" si="56" ref="E278:O278">E279</f>
        <v>10713</v>
      </c>
      <c r="F278" s="87">
        <f t="shared" si="56"/>
        <v>12238</v>
      </c>
      <c r="G278" s="92">
        <f t="shared" si="56"/>
        <v>12238</v>
      </c>
      <c r="H278" s="87">
        <f t="shared" si="56"/>
        <v>12238</v>
      </c>
      <c r="I278" s="87">
        <f t="shared" si="56"/>
        <v>0</v>
      </c>
      <c r="J278" s="92">
        <f t="shared" si="56"/>
        <v>0</v>
      </c>
      <c r="K278" s="87">
        <f t="shared" si="56"/>
        <v>0</v>
      </c>
      <c r="L278" s="87">
        <f>L279</f>
        <v>0</v>
      </c>
      <c r="M278" s="87">
        <f>M279</f>
        <v>0</v>
      </c>
      <c r="N278" s="87">
        <f>N279</f>
        <v>0</v>
      </c>
      <c r="O278" s="87">
        <f t="shared" si="56"/>
        <v>0</v>
      </c>
      <c r="P278" s="96">
        <f>P279</f>
        <v>0</v>
      </c>
      <c r="Q278" s="93">
        <f>Q279</f>
        <v>0</v>
      </c>
      <c r="R278" s="73">
        <f>R279</f>
        <v>0</v>
      </c>
      <c r="S278" s="74">
        <f>S279</f>
        <v>0</v>
      </c>
    </row>
    <row r="279" spans="1:19" s="6" customFormat="1" ht="21" customHeight="1">
      <c r="A279" s="110"/>
      <c r="B279" s="110"/>
      <c r="C279" s="111" t="s">
        <v>89</v>
      </c>
      <c r="D279" s="60" t="s">
        <v>196</v>
      </c>
      <c r="E279" s="92">
        <v>10713</v>
      </c>
      <c r="F279" s="87">
        <v>12238</v>
      </c>
      <c r="G279" s="87">
        <v>12238</v>
      </c>
      <c r="H279" s="87">
        <v>12238</v>
      </c>
      <c r="I279" s="87">
        <v>0</v>
      </c>
      <c r="J279" s="92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96">
        <v>0</v>
      </c>
      <c r="Q279" s="93">
        <v>0</v>
      </c>
      <c r="R279" s="73">
        <v>0</v>
      </c>
      <c r="S279" s="74">
        <v>0</v>
      </c>
    </row>
    <row r="280" spans="1:19" s="6" customFormat="1" ht="38.25" customHeight="1">
      <c r="A280" s="110"/>
      <c r="B280" s="110" t="s">
        <v>90</v>
      </c>
      <c r="C280" s="111"/>
      <c r="D280" s="59" t="s">
        <v>151</v>
      </c>
      <c r="E280" s="87">
        <f aca="true" t="shared" si="57" ref="E280:S280">E281+E282</f>
        <v>405073.54</v>
      </c>
      <c r="F280" s="87">
        <f t="shared" si="57"/>
        <v>190409</v>
      </c>
      <c r="G280" s="87">
        <f t="shared" si="57"/>
        <v>190409</v>
      </c>
      <c r="H280" s="87">
        <f t="shared" si="57"/>
        <v>0</v>
      </c>
      <c r="I280" s="87">
        <f t="shared" si="57"/>
        <v>8000</v>
      </c>
      <c r="J280" s="99">
        <f t="shared" si="57"/>
        <v>0</v>
      </c>
      <c r="K280" s="87">
        <f t="shared" si="57"/>
        <v>182409</v>
      </c>
      <c r="L280" s="87">
        <f t="shared" si="57"/>
        <v>0</v>
      </c>
      <c r="M280" s="87">
        <f t="shared" si="57"/>
        <v>0</v>
      </c>
      <c r="N280" s="87">
        <f t="shared" si="57"/>
        <v>0</v>
      </c>
      <c r="O280" s="87">
        <f t="shared" si="57"/>
        <v>0</v>
      </c>
      <c r="P280" s="96">
        <f t="shared" si="57"/>
        <v>0</v>
      </c>
      <c r="Q280" s="93">
        <f t="shared" si="57"/>
        <v>0</v>
      </c>
      <c r="R280" s="73">
        <f t="shared" si="57"/>
        <v>0</v>
      </c>
      <c r="S280" s="74">
        <f t="shared" si="57"/>
        <v>0</v>
      </c>
    </row>
    <row r="281" spans="1:19" s="6" customFormat="1" ht="11.25" customHeight="1">
      <c r="A281" s="110"/>
      <c r="B281" s="110"/>
      <c r="C281" s="111" t="s">
        <v>87</v>
      </c>
      <c r="D281" s="60" t="s">
        <v>195</v>
      </c>
      <c r="E281" s="92">
        <v>399073.54</v>
      </c>
      <c r="F281" s="87">
        <v>182409</v>
      </c>
      <c r="G281" s="87">
        <v>182409</v>
      </c>
      <c r="H281" s="87">
        <v>0</v>
      </c>
      <c r="I281" s="87">
        <v>0</v>
      </c>
      <c r="J281" s="92">
        <v>0</v>
      </c>
      <c r="K281" s="87">
        <v>182409</v>
      </c>
      <c r="L281" s="87">
        <v>0</v>
      </c>
      <c r="M281" s="87">
        <v>0</v>
      </c>
      <c r="N281" s="87">
        <v>0</v>
      </c>
      <c r="O281" s="87">
        <v>0</v>
      </c>
      <c r="P281" s="96">
        <v>0</v>
      </c>
      <c r="Q281" s="93">
        <v>0</v>
      </c>
      <c r="R281" s="73">
        <v>0</v>
      </c>
      <c r="S281" s="74">
        <v>0</v>
      </c>
    </row>
    <row r="282" spans="1:19" s="6" customFormat="1" ht="12" customHeight="1">
      <c r="A282" s="110"/>
      <c r="B282" s="110"/>
      <c r="C282" s="111" t="s">
        <v>23</v>
      </c>
      <c r="D282" s="60" t="s">
        <v>171</v>
      </c>
      <c r="E282" s="92">
        <v>6000</v>
      </c>
      <c r="F282" s="87">
        <v>8000</v>
      </c>
      <c r="G282" s="87">
        <v>8000</v>
      </c>
      <c r="H282" s="87">
        <v>0</v>
      </c>
      <c r="I282" s="87">
        <v>8000</v>
      </c>
      <c r="J282" s="92">
        <v>0</v>
      </c>
      <c r="K282" s="87">
        <v>0</v>
      </c>
      <c r="L282" s="87">
        <v>0</v>
      </c>
      <c r="M282" s="87">
        <v>0</v>
      </c>
      <c r="N282" s="87">
        <v>0</v>
      </c>
      <c r="O282" s="87">
        <v>0</v>
      </c>
      <c r="P282" s="96">
        <v>0</v>
      </c>
      <c r="Q282" s="93">
        <v>0</v>
      </c>
      <c r="R282" s="73">
        <v>0</v>
      </c>
      <c r="S282" s="74">
        <v>0</v>
      </c>
    </row>
    <row r="283" spans="1:19" s="6" customFormat="1" ht="11.25" customHeight="1">
      <c r="A283" s="110"/>
      <c r="B283" s="110" t="s">
        <v>91</v>
      </c>
      <c r="C283" s="111"/>
      <c r="D283" s="59" t="s">
        <v>152</v>
      </c>
      <c r="E283" s="92">
        <f aca="true" t="shared" si="58" ref="E283:O283">E284</f>
        <v>10112</v>
      </c>
      <c r="F283" s="87">
        <f t="shared" si="58"/>
        <v>20000</v>
      </c>
      <c r="G283" s="92">
        <f t="shared" si="58"/>
        <v>20000</v>
      </c>
      <c r="H283" s="87">
        <f t="shared" si="58"/>
        <v>0</v>
      </c>
      <c r="I283" s="87">
        <f t="shared" si="58"/>
        <v>0</v>
      </c>
      <c r="J283" s="92">
        <f t="shared" si="58"/>
        <v>0</v>
      </c>
      <c r="K283" s="87">
        <f t="shared" si="58"/>
        <v>20000</v>
      </c>
      <c r="L283" s="87">
        <f>L284</f>
        <v>0</v>
      </c>
      <c r="M283" s="87">
        <f>M284</f>
        <v>0</v>
      </c>
      <c r="N283" s="87">
        <f>N284</f>
        <v>0</v>
      </c>
      <c r="O283" s="87">
        <f t="shared" si="58"/>
        <v>0</v>
      </c>
      <c r="P283" s="96">
        <f>P284</f>
        <v>0</v>
      </c>
      <c r="Q283" s="93">
        <f>Q284</f>
        <v>0</v>
      </c>
      <c r="R283" s="73">
        <f>R284</f>
        <v>0</v>
      </c>
      <c r="S283" s="74">
        <f>S284</f>
        <v>0</v>
      </c>
    </row>
    <row r="284" spans="1:19" s="6" customFormat="1" ht="11.25" customHeight="1">
      <c r="A284" s="110"/>
      <c r="B284" s="110"/>
      <c r="C284" s="111" t="s">
        <v>87</v>
      </c>
      <c r="D284" s="60" t="s">
        <v>195</v>
      </c>
      <c r="E284" s="92">
        <v>10112</v>
      </c>
      <c r="F284" s="87">
        <v>20000</v>
      </c>
      <c r="G284" s="87">
        <v>20000</v>
      </c>
      <c r="H284" s="87">
        <v>0</v>
      </c>
      <c r="I284" s="87">
        <v>0</v>
      </c>
      <c r="J284" s="92">
        <v>0</v>
      </c>
      <c r="K284" s="87">
        <v>20000</v>
      </c>
      <c r="L284" s="87">
        <v>0</v>
      </c>
      <c r="M284" s="87">
        <v>0</v>
      </c>
      <c r="N284" s="87">
        <v>0</v>
      </c>
      <c r="O284" s="87">
        <v>0</v>
      </c>
      <c r="P284" s="96">
        <v>0</v>
      </c>
      <c r="Q284" s="93">
        <v>0</v>
      </c>
      <c r="R284" s="73">
        <v>0</v>
      </c>
      <c r="S284" s="74">
        <v>0</v>
      </c>
    </row>
    <row r="285" spans="1:19" s="6" customFormat="1" ht="9.75" customHeight="1">
      <c r="A285" s="110"/>
      <c r="B285" s="110" t="s">
        <v>284</v>
      </c>
      <c r="C285" s="111"/>
      <c r="D285" s="68" t="s">
        <v>285</v>
      </c>
      <c r="E285" s="100">
        <f aca="true" t="shared" si="59" ref="E285:S285">E286</f>
        <v>0</v>
      </c>
      <c r="F285" s="87">
        <f t="shared" si="59"/>
        <v>63028</v>
      </c>
      <c r="G285" s="94">
        <f t="shared" si="59"/>
        <v>63028</v>
      </c>
      <c r="H285" s="87">
        <f t="shared" si="59"/>
        <v>0</v>
      </c>
      <c r="I285" s="87">
        <f t="shared" si="59"/>
        <v>0</v>
      </c>
      <c r="J285" s="92">
        <f t="shared" si="59"/>
        <v>0</v>
      </c>
      <c r="K285" s="87">
        <f t="shared" si="59"/>
        <v>63028</v>
      </c>
      <c r="L285" s="87">
        <f t="shared" si="59"/>
        <v>0</v>
      </c>
      <c r="M285" s="87">
        <f t="shared" si="59"/>
        <v>0</v>
      </c>
      <c r="N285" s="87">
        <f t="shared" si="59"/>
        <v>0</v>
      </c>
      <c r="O285" s="87">
        <f t="shared" si="59"/>
        <v>0</v>
      </c>
      <c r="P285" s="96">
        <f t="shared" si="59"/>
        <v>0</v>
      </c>
      <c r="Q285" s="93">
        <f t="shared" si="59"/>
        <v>0</v>
      </c>
      <c r="R285" s="73">
        <f t="shared" si="59"/>
        <v>0</v>
      </c>
      <c r="S285" s="74">
        <f t="shared" si="59"/>
        <v>0</v>
      </c>
    </row>
    <row r="286" spans="1:19" s="6" customFormat="1" ht="11.25" customHeight="1">
      <c r="A286" s="110"/>
      <c r="B286" s="110"/>
      <c r="C286" s="111" t="s">
        <v>87</v>
      </c>
      <c r="D286" s="60" t="s">
        <v>195</v>
      </c>
      <c r="E286" s="92">
        <v>0</v>
      </c>
      <c r="F286" s="87">
        <v>63028</v>
      </c>
      <c r="G286" s="87">
        <v>63028</v>
      </c>
      <c r="H286" s="87">
        <v>0</v>
      </c>
      <c r="I286" s="87">
        <v>0</v>
      </c>
      <c r="J286" s="92">
        <v>0</v>
      </c>
      <c r="K286" s="87">
        <v>63028</v>
      </c>
      <c r="L286" s="87">
        <v>0</v>
      </c>
      <c r="M286" s="87">
        <v>0</v>
      </c>
      <c r="N286" s="87">
        <v>0</v>
      </c>
      <c r="O286" s="87">
        <v>0</v>
      </c>
      <c r="P286" s="96">
        <v>0</v>
      </c>
      <c r="Q286" s="93">
        <v>0</v>
      </c>
      <c r="R286" s="73">
        <v>0</v>
      </c>
      <c r="S286" s="74">
        <v>0</v>
      </c>
    </row>
    <row r="287" spans="1:19" s="6" customFormat="1" ht="20.25" customHeight="1">
      <c r="A287" s="110"/>
      <c r="B287" s="110" t="s">
        <v>92</v>
      </c>
      <c r="C287" s="111"/>
      <c r="D287" s="59" t="s">
        <v>153</v>
      </c>
      <c r="E287" s="92">
        <f aca="true" t="shared" si="60" ref="E287:S287">E288+E289+E290+E291+E292+E293+E294+E295+E296+E297+E298+E299+E300+E301+E302+E303+E304+E305</f>
        <v>379408</v>
      </c>
      <c r="F287" s="87">
        <f t="shared" si="60"/>
        <v>411700</v>
      </c>
      <c r="G287" s="92">
        <f t="shared" si="60"/>
        <v>411700</v>
      </c>
      <c r="H287" s="87">
        <f t="shared" si="60"/>
        <v>332900</v>
      </c>
      <c r="I287" s="87">
        <f t="shared" si="60"/>
        <v>77200</v>
      </c>
      <c r="J287" s="92">
        <f t="shared" si="60"/>
        <v>0</v>
      </c>
      <c r="K287" s="87">
        <f t="shared" si="60"/>
        <v>1600</v>
      </c>
      <c r="L287" s="87">
        <f t="shared" si="60"/>
        <v>0</v>
      </c>
      <c r="M287" s="87">
        <f t="shared" si="60"/>
        <v>0</v>
      </c>
      <c r="N287" s="87">
        <f t="shared" si="60"/>
        <v>0</v>
      </c>
      <c r="O287" s="87">
        <f t="shared" si="60"/>
        <v>0</v>
      </c>
      <c r="P287" s="96">
        <f t="shared" si="60"/>
        <v>0</v>
      </c>
      <c r="Q287" s="93">
        <f t="shared" si="60"/>
        <v>0</v>
      </c>
      <c r="R287" s="73">
        <f t="shared" si="60"/>
        <v>0</v>
      </c>
      <c r="S287" s="74">
        <f t="shared" si="60"/>
        <v>0</v>
      </c>
    </row>
    <row r="288" spans="1:19" s="6" customFormat="1" ht="30.75" customHeight="1">
      <c r="A288" s="110"/>
      <c r="B288" s="110"/>
      <c r="C288" s="111" t="s">
        <v>28</v>
      </c>
      <c r="D288" s="60" t="s">
        <v>172</v>
      </c>
      <c r="E288" s="92">
        <v>1600</v>
      </c>
      <c r="F288" s="87">
        <v>1600</v>
      </c>
      <c r="G288" s="87">
        <v>1600</v>
      </c>
      <c r="H288" s="87">
        <v>0</v>
      </c>
      <c r="I288" s="87">
        <v>0</v>
      </c>
      <c r="J288" s="92">
        <v>0</v>
      </c>
      <c r="K288" s="87">
        <v>1600</v>
      </c>
      <c r="L288" s="87">
        <v>0</v>
      </c>
      <c r="M288" s="87">
        <v>0</v>
      </c>
      <c r="N288" s="87">
        <v>0</v>
      </c>
      <c r="O288" s="87">
        <v>0</v>
      </c>
      <c r="P288" s="96">
        <v>0</v>
      </c>
      <c r="Q288" s="93">
        <v>0</v>
      </c>
      <c r="R288" s="73">
        <v>0</v>
      </c>
      <c r="S288" s="74">
        <v>0</v>
      </c>
    </row>
    <row r="289" spans="1:19" s="6" customFormat="1" ht="20.25" customHeight="1">
      <c r="A289" s="110"/>
      <c r="B289" s="110"/>
      <c r="C289" s="111" t="s">
        <v>29</v>
      </c>
      <c r="D289" s="60" t="s">
        <v>173</v>
      </c>
      <c r="E289" s="92">
        <v>231700</v>
      </c>
      <c r="F289" s="87">
        <v>260000</v>
      </c>
      <c r="G289" s="87">
        <v>260000</v>
      </c>
      <c r="H289" s="87">
        <v>260000</v>
      </c>
      <c r="I289" s="87">
        <v>0</v>
      </c>
      <c r="J289" s="92">
        <v>0</v>
      </c>
      <c r="K289" s="87">
        <v>0</v>
      </c>
      <c r="L289" s="87">
        <v>0</v>
      </c>
      <c r="M289" s="87">
        <v>0</v>
      </c>
      <c r="N289" s="87">
        <v>0</v>
      </c>
      <c r="O289" s="87">
        <v>0</v>
      </c>
      <c r="P289" s="96">
        <v>0</v>
      </c>
      <c r="Q289" s="93">
        <v>0</v>
      </c>
      <c r="R289" s="73">
        <v>0</v>
      </c>
      <c r="S289" s="74">
        <v>0</v>
      </c>
    </row>
    <row r="290" spans="1:19" s="6" customFormat="1" ht="20.25" customHeight="1">
      <c r="A290" s="110"/>
      <c r="B290" s="110"/>
      <c r="C290" s="111" t="s">
        <v>30</v>
      </c>
      <c r="D290" s="61" t="s">
        <v>174</v>
      </c>
      <c r="E290" s="92">
        <v>14500</v>
      </c>
      <c r="F290" s="87">
        <v>18500</v>
      </c>
      <c r="G290" s="87">
        <v>18500</v>
      </c>
      <c r="H290" s="87">
        <v>18500</v>
      </c>
      <c r="I290" s="87">
        <v>0</v>
      </c>
      <c r="J290" s="92">
        <v>0</v>
      </c>
      <c r="K290" s="87">
        <v>0</v>
      </c>
      <c r="L290" s="87">
        <v>0</v>
      </c>
      <c r="M290" s="87">
        <v>0</v>
      </c>
      <c r="N290" s="87">
        <v>0</v>
      </c>
      <c r="O290" s="87">
        <v>0</v>
      </c>
      <c r="P290" s="96">
        <v>0</v>
      </c>
      <c r="Q290" s="93">
        <v>0</v>
      </c>
      <c r="R290" s="73">
        <v>0</v>
      </c>
      <c r="S290" s="74">
        <v>0</v>
      </c>
    </row>
    <row r="291" spans="1:19" s="6" customFormat="1" ht="21" customHeight="1">
      <c r="A291" s="110"/>
      <c r="B291" s="110"/>
      <c r="C291" s="111" t="s">
        <v>19</v>
      </c>
      <c r="D291" s="61" t="s">
        <v>167</v>
      </c>
      <c r="E291" s="92">
        <v>39562</v>
      </c>
      <c r="F291" s="87">
        <v>43900</v>
      </c>
      <c r="G291" s="87">
        <v>43900</v>
      </c>
      <c r="H291" s="87">
        <v>43900</v>
      </c>
      <c r="I291" s="87">
        <v>0</v>
      </c>
      <c r="J291" s="92">
        <v>0</v>
      </c>
      <c r="K291" s="87">
        <v>0</v>
      </c>
      <c r="L291" s="87">
        <v>0</v>
      </c>
      <c r="M291" s="87">
        <v>0</v>
      </c>
      <c r="N291" s="87">
        <v>0</v>
      </c>
      <c r="O291" s="87">
        <v>0</v>
      </c>
      <c r="P291" s="96">
        <v>0</v>
      </c>
      <c r="Q291" s="93">
        <v>0</v>
      </c>
      <c r="R291" s="73">
        <v>0</v>
      </c>
      <c r="S291" s="74">
        <v>0</v>
      </c>
    </row>
    <row r="292" spans="1:19" s="6" customFormat="1" ht="12" customHeight="1">
      <c r="A292" s="110"/>
      <c r="B292" s="110"/>
      <c r="C292" s="111" t="s">
        <v>20</v>
      </c>
      <c r="D292" s="61" t="s">
        <v>168</v>
      </c>
      <c r="E292" s="92">
        <v>6365</v>
      </c>
      <c r="F292" s="87">
        <v>6900</v>
      </c>
      <c r="G292" s="87">
        <v>6900</v>
      </c>
      <c r="H292" s="87">
        <v>6900</v>
      </c>
      <c r="I292" s="87">
        <v>0</v>
      </c>
      <c r="J292" s="92">
        <v>0</v>
      </c>
      <c r="K292" s="87">
        <v>0</v>
      </c>
      <c r="L292" s="87">
        <v>0</v>
      </c>
      <c r="M292" s="87">
        <v>0</v>
      </c>
      <c r="N292" s="87">
        <v>0</v>
      </c>
      <c r="O292" s="87">
        <v>0</v>
      </c>
      <c r="P292" s="96">
        <v>0</v>
      </c>
      <c r="Q292" s="93">
        <v>0</v>
      </c>
      <c r="R292" s="73">
        <v>0</v>
      </c>
      <c r="S292" s="74">
        <v>0</v>
      </c>
    </row>
    <row r="293" spans="1:19" s="6" customFormat="1" ht="20.25" customHeight="1">
      <c r="A293" s="110"/>
      <c r="B293" s="110"/>
      <c r="C293" s="111" t="s">
        <v>21</v>
      </c>
      <c r="D293" s="60" t="s">
        <v>169</v>
      </c>
      <c r="E293" s="92">
        <v>3600</v>
      </c>
      <c r="F293" s="87">
        <v>3600</v>
      </c>
      <c r="G293" s="87">
        <v>3600</v>
      </c>
      <c r="H293" s="87">
        <v>3600</v>
      </c>
      <c r="I293" s="87">
        <v>0</v>
      </c>
      <c r="J293" s="92">
        <v>0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96">
        <v>0</v>
      </c>
      <c r="Q293" s="93">
        <v>0</v>
      </c>
      <c r="R293" s="73">
        <v>0</v>
      </c>
      <c r="S293" s="74">
        <v>0</v>
      </c>
    </row>
    <row r="294" spans="1:19" s="6" customFormat="1" ht="21" customHeight="1">
      <c r="A294" s="110"/>
      <c r="B294" s="110"/>
      <c r="C294" s="111" t="s">
        <v>22</v>
      </c>
      <c r="D294" s="60" t="s">
        <v>170</v>
      </c>
      <c r="E294" s="92">
        <v>21719.68</v>
      </c>
      <c r="F294" s="87">
        <v>19000</v>
      </c>
      <c r="G294" s="87">
        <v>19000</v>
      </c>
      <c r="H294" s="87">
        <v>0</v>
      </c>
      <c r="I294" s="87">
        <v>19000</v>
      </c>
      <c r="J294" s="92">
        <v>0</v>
      </c>
      <c r="K294" s="87">
        <v>0</v>
      </c>
      <c r="L294" s="87">
        <v>0</v>
      </c>
      <c r="M294" s="87">
        <v>0</v>
      </c>
      <c r="N294" s="87">
        <v>0</v>
      </c>
      <c r="O294" s="87">
        <v>0</v>
      </c>
      <c r="P294" s="96">
        <v>0</v>
      </c>
      <c r="Q294" s="93">
        <v>0</v>
      </c>
      <c r="R294" s="73">
        <v>0</v>
      </c>
      <c r="S294" s="74">
        <v>0</v>
      </c>
    </row>
    <row r="295" spans="1:19" s="6" customFormat="1" ht="12" customHeight="1">
      <c r="A295" s="110"/>
      <c r="B295" s="110"/>
      <c r="C295" s="111" t="s">
        <v>31</v>
      </c>
      <c r="D295" s="60" t="s">
        <v>176</v>
      </c>
      <c r="E295" s="92">
        <v>9000</v>
      </c>
      <c r="F295" s="87">
        <v>8000</v>
      </c>
      <c r="G295" s="87">
        <v>8000</v>
      </c>
      <c r="H295" s="87">
        <v>0</v>
      </c>
      <c r="I295" s="87">
        <v>8000</v>
      </c>
      <c r="J295" s="92">
        <v>0</v>
      </c>
      <c r="K295" s="87">
        <v>0</v>
      </c>
      <c r="L295" s="87">
        <v>0</v>
      </c>
      <c r="M295" s="87">
        <v>0</v>
      </c>
      <c r="N295" s="87">
        <v>0</v>
      </c>
      <c r="O295" s="87">
        <v>0</v>
      </c>
      <c r="P295" s="96">
        <v>0</v>
      </c>
      <c r="Q295" s="93">
        <v>0</v>
      </c>
      <c r="R295" s="73">
        <v>0</v>
      </c>
      <c r="S295" s="74">
        <v>0</v>
      </c>
    </row>
    <row r="296" spans="1:19" s="6" customFormat="1" ht="12" customHeight="1">
      <c r="A296" s="110"/>
      <c r="B296" s="110"/>
      <c r="C296" s="111" t="s">
        <v>70</v>
      </c>
      <c r="D296" s="60" t="s">
        <v>193</v>
      </c>
      <c r="E296" s="87">
        <v>280</v>
      </c>
      <c r="F296" s="87">
        <v>280</v>
      </c>
      <c r="G296" s="87">
        <v>280</v>
      </c>
      <c r="H296" s="87">
        <v>0</v>
      </c>
      <c r="I296" s="87">
        <v>280</v>
      </c>
      <c r="J296" s="99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  <c r="P296" s="96">
        <v>0</v>
      </c>
      <c r="Q296" s="93">
        <v>0</v>
      </c>
      <c r="R296" s="73">
        <v>0</v>
      </c>
      <c r="S296" s="74">
        <v>0</v>
      </c>
    </row>
    <row r="297" spans="1:19" s="6" customFormat="1" ht="11.25" customHeight="1">
      <c r="A297" s="110"/>
      <c r="B297" s="110"/>
      <c r="C297" s="111" t="s">
        <v>23</v>
      </c>
      <c r="D297" s="60" t="s">
        <v>171</v>
      </c>
      <c r="E297" s="92">
        <v>6381</v>
      </c>
      <c r="F297" s="87">
        <v>7000</v>
      </c>
      <c r="G297" s="87">
        <v>7000</v>
      </c>
      <c r="H297" s="87">
        <v>0</v>
      </c>
      <c r="I297" s="87">
        <v>7000</v>
      </c>
      <c r="J297" s="92">
        <v>0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96">
        <v>0</v>
      </c>
      <c r="Q297" s="93">
        <v>0</v>
      </c>
      <c r="R297" s="73">
        <v>0</v>
      </c>
      <c r="S297" s="74">
        <v>0</v>
      </c>
    </row>
    <row r="298" spans="1:19" s="6" customFormat="1" ht="20.25" customHeight="1">
      <c r="A298" s="110"/>
      <c r="B298" s="110"/>
      <c r="C298" s="111" t="s">
        <v>50</v>
      </c>
      <c r="D298" s="60" t="s">
        <v>185</v>
      </c>
      <c r="E298" s="92">
        <v>1000</v>
      </c>
      <c r="F298" s="87">
        <v>720</v>
      </c>
      <c r="G298" s="87">
        <v>720</v>
      </c>
      <c r="H298" s="87">
        <v>0</v>
      </c>
      <c r="I298" s="87">
        <v>720</v>
      </c>
      <c r="J298" s="92">
        <v>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96">
        <v>0</v>
      </c>
      <c r="Q298" s="93">
        <v>0</v>
      </c>
      <c r="R298" s="73">
        <v>0</v>
      </c>
      <c r="S298" s="74">
        <v>0</v>
      </c>
    </row>
    <row r="299" spans="1:19" s="6" customFormat="1" ht="30.75" customHeight="1">
      <c r="A299" s="110"/>
      <c r="B299" s="110"/>
      <c r="C299" s="111" t="s">
        <v>33</v>
      </c>
      <c r="D299" s="60" t="s">
        <v>178</v>
      </c>
      <c r="E299" s="92">
        <v>10000</v>
      </c>
      <c r="F299" s="87">
        <v>9000</v>
      </c>
      <c r="G299" s="87">
        <v>9000</v>
      </c>
      <c r="H299" s="87">
        <v>0</v>
      </c>
      <c r="I299" s="87">
        <v>9000</v>
      </c>
      <c r="J299" s="92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96">
        <v>0</v>
      </c>
      <c r="Q299" s="93">
        <v>0</v>
      </c>
      <c r="R299" s="73">
        <v>0</v>
      </c>
      <c r="S299" s="74">
        <v>0</v>
      </c>
    </row>
    <row r="300" spans="1:19" s="6" customFormat="1" ht="11.25" customHeight="1">
      <c r="A300" s="110"/>
      <c r="B300" s="110"/>
      <c r="C300" s="111" t="s">
        <v>34</v>
      </c>
      <c r="D300" s="60" t="s">
        <v>175</v>
      </c>
      <c r="E300" s="92">
        <v>9500</v>
      </c>
      <c r="F300" s="87">
        <v>9000</v>
      </c>
      <c r="G300" s="87">
        <v>9000</v>
      </c>
      <c r="H300" s="87">
        <v>0</v>
      </c>
      <c r="I300" s="87">
        <v>9000</v>
      </c>
      <c r="J300" s="92">
        <v>0</v>
      </c>
      <c r="K300" s="87">
        <v>0</v>
      </c>
      <c r="L300" s="87">
        <v>0</v>
      </c>
      <c r="M300" s="87">
        <v>0</v>
      </c>
      <c r="N300" s="87">
        <v>0</v>
      </c>
      <c r="O300" s="87">
        <v>0</v>
      </c>
      <c r="P300" s="96">
        <v>0</v>
      </c>
      <c r="Q300" s="93">
        <v>0</v>
      </c>
      <c r="R300" s="73">
        <v>0</v>
      </c>
      <c r="S300" s="74">
        <v>0</v>
      </c>
    </row>
    <row r="301" spans="1:19" s="6" customFormat="1" ht="11.25" customHeight="1">
      <c r="A301" s="110"/>
      <c r="B301" s="110"/>
      <c r="C301" s="111" t="s">
        <v>14</v>
      </c>
      <c r="D301" s="60" t="s">
        <v>164</v>
      </c>
      <c r="E301" s="92">
        <v>1000</v>
      </c>
      <c r="F301" s="87">
        <v>800</v>
      </c>
      <c r="G301" s="87">
        <v>800</v>
      </c>
      <c r="H301" s="87">
        <v>0</v>
      </c>
      <c r="I301" s="87">
        <v>800</v>
      </c>
      <c r="J301" s="92">
        <v>0</v>
      </c>
      <c r="K301" s="87">
        <v>0</v>
      </c>
      <c r="L301" s="87">
        <v>0</v>
      </c>
      <c r="M301" s="87">
        <v>0</v>
      </c>
      <c r="N301" s="87">
        <v>0</v>
      </c>
      <c r="O301" s="87">
        <v>0</v>
      </c>
      <c r="P301" s="96">
        <v>0</v>
      </c>
      <c r="Q301" s="93">
        <v>0</v>
      </c>
      <c r="R301" s="73">
        <v>0</v>
      </c>
      <c r="S301" s="74">
        <v>0</v>
      </c>
    </row>
    <row r="302" spans="1:19" s="6" customFormat="1" ht="30" customHeight="1">
      <c r="A302" s="110"/>
      <c r="B302" s="110"/>
      <c r="C302" s="111" t="s">
        <v>35</v>
      </c>
      <c r="D302" s="60" t="s">
        <v>179</v>
      </c>
      <c r="E302" s="92">
        <v>8000.32</v>
      </c>
      <c r="F302" s="87">
        <v>8400</v>
      </c>
      <c r="G302" s="87">
        <v>8400</v>
      </c>
      <c r="H302" s="87">
        <v>0</v>
      </c>
      <c r="I302" s="87">
        <v>8400</v>
      </c>
      <c r="J302" s="92">
        <v>0</v>
      </c>
      <c r="K302" s="87">
        <v>0</v>
      </c>
      <c r="L302" s="87">
        <v>0</v>
      </c>
      <c r="M302" s="87">
        <v>0</v>
      </c>
      <c r="N302" s="87">
        <v>0</v>
      </c>
      <c r="O302" s="87">
        <v>0</v>
      </c>
      <c r="P302" s="96">
        <v>0</v>
      </c>
      <c r="Q302" s="93">
        <v>0</v>
      </c>
      <c r="R302" s="73">
        <v>0</v>
      </c>
      <c r="S302" s="74">
        <v>0</v>
      </c>
    </row>
    <row r="303" spans="1:19" s="6" customFormat="1" ht="31.5" customHeight="1">
      <c r="A303" s="110"/>
      <c r="B303" s="110"/>
      <c r="C303" s="111" t="s">
        <v>47</v>
      </c>
      <c r="D303" s="60" t="s">
        <v>183</v>
      </c>
      <c r="E303" s="92">
        <v>5200</v>
      </c>
      <c r="F303" s="87">
        <v>6000</v>
      </c>
      <c r="G303" s="87">
        <v>6000</v>
      </c>
      <c r="H303" s="87">
        <v>0</v>
      </c>
      <c r="I303" s="87">
        <v>6000</v>
      </c>
      <c r="J303" s="92">
        <v>0</v>
      </c>
      <c r="K303" s="87">
        <v>0</v>
      </c>
      <c r="L303" s="87">
        <v>0</v>
      </c>
      <c r="M303" s="87">
        <v>0</v>
      </c>
      <c r="N303" s="87">
        <v>0</v>
      </c>
      <c r="O303" s="87">
        <v>0</v>
      </c>
      <c r="P303" s="96">
        <v>0</v>
      </c>
      <c r="Q303" s="93">
        <v>0</v>
      </c>
      <c r="R303" s="73">
        <v>0</v>
      </c>
      <c r="S303" s="74">
        <v>0</v>
      </c>
    </row>
    <row r="304" spans="1:19" s="6" customFormat="1" ht="42" customHeight="1">
      <c r="A304" s="110"/>
      <c r="B304" s="110"/>
      <c r="C304" s="111" t="s">
        <v>48</v>
      </c>
      <c r="D304" s="60" t="s">
        <v>184</v>
      </c>
      <c r="E304" s="92">
        <v>4000</v>
      </c>
      <c r="F304" s="87">
        <v>3000</v>
      </c>
      <c r="G304" s="87">
        <v>3000</v>
      </c>
      <c r="H304" s="87">
        <v>0</v>
      </c>
      <c r="I304" s="87">
        <v>3000</v>
      </c>
      <c r="J304" s="92">
        <v>0</v>
      </c>
      <c r="K304" s="87">
        <v>0</v>
      </c>
      <c r="L304" s="87">
        <v>0</v>
      </c>
      <c r="M304" s="87">
        <v>0</v>
      </c>
      <c r="N304" s="87">
        <v>0</v>
      </c>
      <c r="O304" s="87">
        <v>0</v>
      </c>
      <c r="P304" s="96">
        <v>0</v>
      </c>
      <c r="Q304" s="93">
        <v>0</v>
      </c>
      <c r="R304" s="73">
        <v>0</v>
      </c>
      <c r="S304" s="74">
        <v>0</v>
      </c>
    </row>
    <row r="305" spans="1:19" s="6" customFormat="1" ht="31.5" customHeight="1">
      <c r="A305" s="110"/>
      <c r="B305" s="110"/>
      <c r="C305" s="111" t="s">
        <v>51</v>
      </c>
      <c r="D305" s="60" t="s">
        <v>186</v>
      </c>
      <c r="E305" s="92">
        <v>6000</v>
      </c>
      <c r="F305" s="87">
        <v>6000</v>
      </c>
      <c r="G305" s="87">
        <v>6000</v>
      </c>
      <c r="H305" s="87">
        <v>0</v>
      </c>
      <c r="I305" s="87">
        <v>6000</v>
      </c>
      <c r="J305" s="92">
        <v>0</v>
      </c>
      <c r="K305" s="87">
        <v>0</v>
      </c>
      <c r="L305" s="87">
        <v>0</v>
      </c>
      <c r="M305" s="87">
        <v>0</v>
      </c>
      <c r="N305" s="87">
        <v>0</v>
      </c>
      <c r="O305" s="87">
        <v>0</v>
      </c>
      <c r="P305" s="96">
        <v>0</v>
      </c>
      <c r="Q305" s="93">
        <v>0</v>
      </c>
      <c r="R305" s="73">
        <v>0</v>
      </c>
      <c r="S305" s="74">
        <v>0</v>
      </c>
    </row>
    <row r="306" spans="1:19" s="6" customFormat="1" ht="29.25" customHeight="1">
      <c r="A306" s="110"/>
      <c r="B306" s="110" t="s">
        <v>93</v>
      </c>
      <c r="C306" s="112"/>
      <c r="D306" s="67" t="s">
        <v>154</v>
      </c>
      <c r="E306" s="92">
        <f aca="true" t="shared" si="61" ref="E306:L306">E307+E308+E309+E310+E311+E312+E313+E314</f>
        <v>46011.00000000001</v>
      </c>
      <c r="F306" s="87">
        <f t="shared" si="61"/>
        <v>49000</v>
      </c>
      <c r="G306" s="92">
        <f t="shared" si="61"/>
        <v>49000</v>
      </c>
      <c r="H306" s="87">
        <f t="shared" si="61"/>
        <v>46210</v>
      </c>
      <c r="I306" s="87">
        <f t="shared" si="61"/>
        <v>2190</v>
      </c>
      <c r="J306" s="92">
        <f t="shared" si="61"/>
        <v>0</v>
      </c>
      <c r="K306" s="87">
        <f t="shared" si="61"/>
        <v>600</v>
      </c>
      <c r="L306" s="87">
        <f t="shared" si="61"/>
        <v>0</v>
      </c>
      <c r="M306" s="87">
        <f>M307+M308+M309+M310+M311+M312++M313+M314</f>
        <v>0</v>
      </c>
      <c r="N306" s="87">
        <f aca="true" t="shared" si="62" ref="N306:S306">N307+N308+N309+N310+N311+N312+N313+N314</f>
        <v>0</v>
      </c>
      <c r="O306" s="87">
        <f t="shared" si="62"/>
        <v>0</v>
      </c>
      <c r="P306" s="96">
        <f t="shared" si="62"/>
        <v>0</v>
      </c>
      <c r="Q306" s="93">
        <f t="shared" si="62"/>
        <v>0</v>
      </c>
      <c r="R306" s="73">
        <f t="shared" si="62"/>
        <v>0</v>
      </c>
      <c r="S306" s="74">
        <f t="shared" si="62"/>
        <v>0</v>
      </c>
    </row>
    <row r="307" spans="1:19" s="6" customFormat="1" ht="30.75" customHeight="1">
      <c r="A307" s="110"/>
      <c r="B307" s="110"/>
      <c r="C307" s="112" t="s">
        <v>28</v>
      </c>
      <c r="D307" s="60" t="s">
        <v>172</v>
      </c>
      <c r="E307" s="92">
        <v>500</v>
      </c>
      <c r="F307" s="87">
        <v>600</v>
      </c>
      <c r="G307" s="87">
        <v>600</v>
      </c>
      <c r="H307" s="87">
        <v>0</v>
      </c>
      <c r="I307" s="87">
        <v>0</v>
      </c>
      <c r="J307" s="92">
        <v>0</v>
      </c>
      <c r="K307" s="87">
        <v>600</v>
      </c>
      <c r="L307" s="87">
        <v>0</v>
      </c>
      <c r="M307" s="87">
        <v>0</v>
      </c>
      <c r="N307" s="87">
        <v>0</v>
      </c>
      <c r="O307" s="87">
        <v>0</v>
      </c>
      <c r="P307" s="96">
        <v>0</v>
      </c>
      <c r="Q307" s="93">
        <v>0</v>
      </c>
      <c r="R307" s="73">
        <v>0</v>
      </c>
      <c r="S307" s="74">
        <v>0</v>
      </c>
    </row>
    <row r="308" spans="1:19" s="6" customFormat="1" ht="20.25" customHeight="1">
      <c r="A308" s="110"/>
      <c r="B308" s="110"/>
      <c r="C308" s="112" t="s">
        <v>29</v>
      </c>
      <c r="D308" s="60" t="s">
        <v>173</v>
      </c>
      <c r="E308" s="92">
        <v>34055.43</v>
      </c>
      <c r="F308" s="87">
        <v>36820</v>
      </c>
      <c r="G308" s="87">
        <v>36820</v>
      </c>
      <c r="H308" s="87">
        <v>36820</v>
      </c>
      <c r="I308" s="87">
        <v>0</v>
      </c>
      <c r="J308" s="92">
        <v>0</v>
      </c>
      <c r="K308" s="87">
        <v>0</v>
      </c>
      <c r="L308" s="87">
        <v>0</v>
      </c>
      <c r="M308" s="87">
        <v>0</v>
      </c>
      <c r="N308" s="87">
        <v>0</v>
      </c>
      <c r="O308" s="87">
        <v>0</v>
      </c>
      <c r="P308" s="96">
        <v>0</v>
      </c>
      <c r="Q308" s="93">
        <v>0</v>
      </c>
      <c r="R308" s="73">
        <v>0</v>
      </c>
      <c r="S308" s="74">
        <v>0</v>
      </c>
    </row>
    <row r="309" spans="1:19" s="6" customFormat="1" ht="20.25" customHeight="1">
      <c r="A309" s="110"/>
      <c r="B309" s="110"/>
      <c r="C309" s="112" t="s">
        <v>30</v>
      </c>
      <c r="D309" s="61" t="s">
        <v>174</v>
      </c>
      <c r="E309" s="92">
        <v>2170.62</v>
      </c>
      <c r="F309" s="87">
        <v>2600</v>
      </c>
      <c r="G309" s="87">
        <v>2600</v>
      </c>
      <c r="H309" s="87">
        <v>2600</v>
      </c>
      <c r="I309" s="87">
        <v>0</v>
      </c>
      <c r="J309" s="92">
        <v>0</v>
      </c>
      <c r="K309" s="87">
        <v>0</v>
      </c>
      <c r="L309" s="87">
        <v>0</v>
      </c>
      <c r="M309" s="87">
        <v>0</v>
      </c>
      <c r="N309" s="87">
        <v>0</v>
      </c>
      <c r="O309" s="87">
        <v>0</v>
      </c>
      <c r="P309" s="96">
        <v>0</v>
      </c>
      <c r="Q309" s="93">
        <v>0</v>
      </c>
      <c r="R309" s="73">
        <v>0</v>
      </c>
      <c r="S309" s="74">
        <v>0</v>
      </c>
    </row>
    <row r="310" spans="1:19" s="6" customFormat="1" ht="20.25" customHeight="1">
      <c r="A310" s="110"/>
      <c r="B310" s="110"/>
      <c r="C310" s="112" t="s">
        <v>19</v>
      </c>
      <c r="D310" s="61" t="s">
        <v>167</v>
      </c>
      <c r="E310" s="92">
        <v>5853.89</v>
      </c>
      <c r="F310" s="87">
        <v>6200</v>
      </c>
      <c r="G310" s="87">
        <v>6200</v>
      </c>
      <c r="H310" s="87">
        <v>6200</v>
      </c>
      <c r="I310" s="87">
        <v>0</v>
      </c>
      <c r="J310" s="92">
        <v>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96">
        <v>0</v>
      </c>
      <c r="Q310" s="93">
        <v>0</v>
      </c>
      <c r="R310" s="73">
        <v>0</v>
      </c>
      <c r="S310" s="74">
        <v>0</v>
      </c>
    </row>
    <row r="311" spans="1:19" s="6" customFormat="1" ht="12" customHeight="1">
      <c r="A311" s="110"/>
      <c r="B311" s="110"/>
      <c r="C311" s="112" t="s">
        <v>20</v>
      </c>
      <c r="D311" s="61" t="s">
        <v>168</v>
      </c>
      <c r="E311" s="87">
        <v>590.98</v>
      </c>
      <c r="F311" s="87">
        <v>590</v>
      </c>
      <c r="G311" s="87">
        <v>590</v>
      </c>
      <c r="H311" s="87">
        <v>590</v>
      </c>
      <c r="I311" s="87">
        <v>0</v>
      </c>
      <c r="J311" s="99">
        <v>0</v>
      </c>
      <c r="K311" s="87">
        <v>0</v>
      </c>
      <c r="L311" s="87">
        <v>0</v>
      </c>
      <c r="M311" s="87">
        <v>0</v>
      </c>
      <c r="N311" s="87">
        <v>0</v>
      </c>
      <c r="O311" s="87">
        <v>0</v>
      </c>
      <c r="P311" s="96">
        <v>0</v>
      </c>
      <c r="Q311" s="93">
        <v>0</v>
      </c>
      <c r="R311" s="73">
        <v>0</v>
      </c>
      <c r="S311" s="74">
        <v>0</v>
      </c>
    </row>
    <row r="312" spans="1:19" s="6" customFormat="1" ht="21" customHeight="1">
      <c r="A312" s="110"/>
      <c r="B312" s="110"/>
      <c r="C312" s="112" t="s">
        <v>21</v>
      </c>
      <c r="D312" s="60" t="s">
        <v>169</v>
      </c>
      <c r="E312" s="94">
        <v>750</v>
      </c>
      <c r="F312" s="87">
        <v>0</v>
      </c>
      <c r="G312" s="87">
        <v>0</v>
      </c>
      <c r="H312" s="87">
        <v>0</v>
      </c>
      <c r="I312" s="87">
        <v>0</v>
      </c>
      <c r="J312" s="94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96">
        <v>0</v>
      </c>
      <c r="Q312" s="93">
        <v>0</v>
      </c>
      <c r="R312" s="73">
        <v>0</v>
      </c>
      <c r="S312" s="74">
        <v>0</v>
      </c>
    </row>
    <row r="313" spans="1:19" s="6" customFormat="1" ht="9.75" customHeight="1">
      <c r="A313" s="110"/>
      <c r="B313" s="110"/>
      <c r="C313" s="112" t="s">
        <v>70</v>
      </c>
      <c r="D313" s="60" t="s">
        <v>193</v>
      </c>
      <c r="E313" s="92">
        <v>90</v>
      </c>
      <c r="F313" s="87">
        <v>90</v>
      </c>
      <c r="G313" s="87">
        <v>90</v>
      </c>
      <c r="H313" s="87">
        <v>0</v>
      </c>
      <c r="I313" s="87">
        <v>90</v>
      </c>
      <c r="J313" s="92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96">
        <v>0</v>
      </c>
      <c r="Q313" s="93">
        <v>0</v>
      </c>
      <c r="R313" s="73">
        <v>0</v>
      </c>
      <c r="S313" s="74">
        <v>0</v>
      </c>
    </row>
    <row r="314" spans="1:19" s="6" customFormat="1" ht="30" customHeight="1">
      <c r="A314" s="110"/>
      <c r="B314" s="110"/>
      <c r="C314" s="112" t="s">
        <v>35</v>
      </c>
      <c r="D314" s="60" t="s">
        <v>179</v>
      </c>
      <c r="E314" s="92">
        <v>2000.08</v>
      </c>
      <c r="F314" s="87">
        <v>2100</v>
      </c>
      <c r="G314" s="87">
        <v>2100</v>
      </c>
      <c r="H314" s="87">
        <v>0</v>
      </c>
      <c r="I314" s="87">
        <v>2100</v>
      </c>
      <c r="J314" s="92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96">
        <v>0</v>
      </c>
      <c r="Q314" s="93">
        <v>0</v>
      </c>
      <c r="R314" s="73">
        <v>0</v>
      </c>
      <c r="S314" s="74">
        <v>0</v>
      </c>
    </row>
    <row r="315" spans="1:19" s="6" customFormat="1" ht="10.5" customHeight="1">
      <c r="A315" s="110"/>
      <c r="B315" s="110" t="s">
        <v>94</v>
      </c>
      <c r="C315" s="113"/>
      <c r="D315" s="59" t="s">
        <v>117</v>
      </c>
      <c r="E315" s="92">
        <f aca="true" t="shared" si="63" ref="E315:S315">E316+E317+E318+E319+E320+E321+E322+E323+E324+E325+E326+E327</f>
        <v>517063.81</v>
      </c>
      <c r="F315" s="87">
        <f t="shared" si="63"/>
        <v>86000</v>
      </c>
      <c r="G315" s="92">
        <f>G316+G317+G318+G319+G320+G321+G322+G323+G324+G325+G326+G327</f>
        <v>86000</v>
      </c>
      <c r="H315" s="87">
        <f t="shared" si="63"/>
        <v>0</v>
      </c>
      <c r="I315" s="87">
        <f t="shared" si="63"/>
        <v>0</v>
      </c>
      <c r="J315" s="92">
        <f t="shared" si="63"/>
        <v>0</v>
      </c>
      <c r="K315" s="87">
        <f t="shared" si="63"/>
        <v>86000</v>
      </c>
      <c r="L315" s="87">
        <f t="shared" si="63"/>
        <v>0</v>
      </c>
      <c r="M315" s="87">
        <f t="shared" si="63"/>
        <v>0</v>
      </c>
      <c r="N315" s="87">
        <f t="shared" si="63"/>
        <v>0</v>
      </c>
      <c r="O315" s="87">
        <f t="shared" si="63"/>
        <v>0</v>
      </c>
      <c r="P315" s="96">
        <f t="shared" si="63"/>
        <v>0</v>
      </c>
      <c r="Q315" s="93">
        <f t="shared" si="63"/>
        <v>0</v>
      </c>
      <c r="R315" s="73">
        <f t="shared" si="63"/>
        <v>0</v>
      </c>
      <c r="S315" s="74">
        <f t="shared" si="63"/>
        <v>0</v>
      </c>
    </row>
    <row r="316" spans="1:19" s="6" customFormat="1" ht="69.75" customHeight="1">
      <c r="A316" s="110"/>
      <c r="B316" s="110"/>
      <c r="C316" s="118">
        <v>2833</v>
      </c>
      <c r="D316" s="65" t="s">
        <v>187</v>
      </c>
      <c r="E316" s="92">
        <v>78352.8</v>
      </c>
      <c r="F316" s="87">
        <v>0</v>
      </c>
      <c r="G316" s="87">
        <v>0</v>
      </c>
      <c r="H316" s="87">
        <v>0</v>
      </c>
      <c r="I316" s="87">
        <v>0</v>
      </c>
      <c r="J316" s="92">
        <v>0</v>
      </c>
      <c r="K316" s="87">
        <v>0</v>
      </c>
      <c r="L316" s="87">
        <v>0</v>
      </c>
      <c r="M316" s="87">
        <v>0</v>
      </c>
      <c r="N316" s="87">
        <v>0</v>
      </c>
      <c r="O316" s="87">
        <v>0</v>
      </c>
      <c r="P316" s="96">
        <v>0</v>
      </c>
      <c r="Q316" s="93">
        <v>0</v>
      </c>
      <c r="R316" s="73">
        <v>0</v>
      </c>
      <c r="S316" s="74">
        <v>0</v>
      </c>
    </row>
    <row r="317" spans="1:19" s="6" customFormat="1" ht="11.25" customHeight="1">
      <c r="A317" s="110"/>
      <c r="B317" s="110"/>
      <c r="C317" s="118">
        <v>3110</v>
      </c>
      <c r="D317" s="60" t="s">
        <v>195</v>
      </c>
      <c r="E317" s="92">
        <v>246000</v>
      </c>
      <c r="F317" s="87">
        <v>86000</v>
      </c>
      <c r="G317" s="87">
        <v>86000</v>
      </c>
      <c r="H317" s="87">
        <v>0</v>
      </c>
      <c r="I317" s="87">
        <v>0</v>
      </c>
      <c r="J317" s="92">
        <v>0</v>
      </c>
      <c r="K317" s="87">
        <v>86000</v>
      </c>
      <c r="L317" s="87">
        <v>0</v>
      </c>
      <c r="M317" s="87">
        <v>0</v>
      </c>
      <c r="N317" s="87">
        <v>0</v>
      </c>
      <c r="O317" s="87">
        <v>0</v>
      </c>
      <c r="P317" s="96">
        <v>0</v>
      </c>
      <c r="Q317" s="93">
        <v>0</v>
      </c>
      <c r="R317" s="73">
        <v>0</v>
      </c>
      <c r="S317" s="74">
        <v>0</v>
      </c>
    </row>
    <row r="318" spans="1:19" s="7" customFormat="1" ht="21.75" customHeight="1">
      <c r="A318" s="110"/>
      <c r="B318" s="112"/>
      <c r="C318" s="111" t="s">
        <v>209</v>
      </c>
      <c r="D318" s="61" t="s">
        <v>167</v>
      </c>
      <c r="E318" s="92">
        <v>11576.75</v>
      </c>
      <c r="F318" s="87">
        <v>0</v>
      </c>
      <c r="G318" s="87">
        <v>0</v>
      </c>
      <c r="H318" s="87">
        <v>0</v>
      </c>
      <c r="I318" s="87">
        <v>0</v>
      </c>
      <c r="J318" s="92">
        <v>0</v>
      </c>
      <c r="K318" s="87">
        <v>0</v>
      </c>
      <c r="L318" s="87">
        <v>0</v>
      </c>
      <c r="M318" s="87">
        <v>0</v>
      </c>
      <c r="N318" s="87">
        <v>0</v>
      </c>
      <c r="O318" s="87">
        <v>0</v>
      </c>
      <c r="P318" s="95">
        <v>0</v>
      </c>
      <c r="Q318" s="93">
        <v>0</v>
      </c>
      <c r="R318" s="75">
        <v>0</v>
      </c>
      <c r="S318" s="74">
        <v>0</v>
      </c>
    </row>
    <row r="319" spans="1:19" s="7" customFormat="1" ht="11.25" customHeight="1">
      <c r="A319" s="110"/>
      <c r="B319" s="112"/>
      <c r="C319" s="111" t="s">
        <v>210</v>
      </c>
      <c r="D319" s="61" t="s">
        <v>168</v>
      </c>
      <c r="E319" s="92">
        <v>1742.18</v>
      </c>
      <c r="F319" s="87">
        <v>0</v>
      </c>
      <c r="G319" s="87">
        <v>0</v>
      </c>
      <c r="H319" s="87">
        <v>0</v>
      </c>
      <c r="I319" s="87">
        <v>0</v>
      </c>
      <c r="J319" s="92">
        <v>0</v>
      </c>
      <c r="K319" s="87">
        <v>0</v>
      </c>
      <c r="L319" s="87">
        <v>0</v>
      </c>
      <c r="M319" s="87">
        <v>0</v>
      </c>
      <c r="N319" s="87">
        <v>0</v>
      </c>
      <c r="O319" s="87">
        <v>0</v>
      </c>
      <c r="P319" s="95">
        <v>0</v>
      </c>
      <c r="Q319" s="93">
        <v>0</v>
      </c>
      <c r="R319" s="75">
        <v>0</v>
      </c>
      <c r="S319" s="74">
        <v>0</v>
      </c>
    </row>
    <row r="320" spans="1:19" s="7" customFormat="1" ht="20.25" customHeight="1">
      <c r="A320" s="110"/>
      <c r="B320" s="112"/>
      <c r="C320" s="111" t="s">
        <v>211</v>
      </c>
      <c r="D320" s="60" t="s">
        <v>169</v>
      </c>
      <c r="E320" s="92">
        <v>88887.94</v>
      </c>
      <c r="F320" s="87">
        <v>0</v>
      </c>
      <c r="G320" s="87">
        <v>0</v>
      </c>
      <c r="H320" s="87">
        <v>0</v>
      </c>
      <c r="I320" s="87">
        <v>0</v>
      </c>
      <c r="J320" s="92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95">
        <v>0</v>
      </c>
      <c r="Q320" s="93">
        <v>0</v>
      </c>
      <c r="R320" s="75">
        <v>0</v>
      </c>
      <c r="S320" s="74">
        <v>0</v>
      </c>
    </row>
    <row r="321" spans="1:19" s="7" customFormat="1" ht="21" customHeight="1">
      <c r="A321" s="110"/>
      <c r="B321" s="112"/>
      <c r="C321" s="111" t="s">
        <v>22</v>
      </c>
      <c r="D321" s="60" t="s">
        <v>170</v>
      </c>
      <c r="E321" s="92">
        <v>18320.96</v>
      </c>
      <c r="F321" s="87">
        <v>0</v>
      </c>
      <c r="G321" s="87">
        <v>0</v>
      </c>
      <c r="H321" s="87">
        <v>0</v>
      </c>
      <c r="I321" s="87">
        <v>0</v>
      </c>
      <c r="J321" s="92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95">
        <v>0</v>
      </c>
      <c r="Q321" s="93">
        <v>0</v>
      </c>
      <c r="R321" s="75">
        <v>0</v>
      </c>
      <c r="S321" s="74">
        <v>0</v>
      </c>
    </row>
    <row r="322" spans="1:19" s="7" customFormat="1" ht="19.5">
      <c r="A322" s="110"/>
      <c r="B322" s="112"/>
      <c r="C322" s="111" t="s">
        <v>212</v>
      </c>
      <c r="D322" s="60" t="s">
        <v>170</v>
      </c>
      <c r="E322" s="92">
        <v>64858.28</v>
      </c>
      <c r="F322" s="87">
        <v>0</v>
      </c>
      <c r="G322" s="87">
        <v>0</v>
      </c>
      <c r="H322" s="87">
        <v>0</v>
      </c>
      <c r="I322" s="87">
        <v>0</v>
      </c>
      <c r="J322" s="92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95">
        <v>0</v>
      </c>
      <c r="Q322" s="93">
        <v>0</v>
      </c>
      <c r="R322" s="75">
        <v>0</v>
      </c>
      <c r="S322" s="74">
        <v>0</v>
      </c>
    </row>
    <row r="323" spans="1:19" s="7" customFormat="1" ht="19.5" customHeight="1">
      <c r="A323" s="110"/>
      <c r="B323" s="112"/>
      <c r="C323" s="111" t="s">
        <v>265</v>
      </c>
      <c r="D323" s="60" t="s">
        <v>192</v>
      </c>
      <c r="E323" s="92">
        <v>822.7</v>
      </c>
      <c r="F323" s="87">
        <v>0</v>
      </c>
      <c r="G323" s="87">
        <v>0</v>
      </c>
      <c r="H323" s="87">
        <v>0</v>
      </c>
      <c r="I323" s="87">
        <v>0</v>
      </c>
      <c r="J323" s="92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95">
        <v>0</v>
      </c>
      <c r="Q323" s="93">
        <v>0</v>
      </c>
      <c r="R323" s="75">
        <v>0</v>
      </c>
      <c r="S323" s="74">
        <v>0</v>
      </c>
    </row>
    <row r="324" spans="1:19" s="7" customFormat="1" ht="12" customHeight="1">
      <c r="A324" s="110"/>
      <c r="B324" s="112"/>
      <c r="C324" s="111" t="s">
        <v>213</v>
      </c>
      <c r="D324" s="60" t="s">
        <v>171</v>
      </c>
      <c r="E324" s="92">
        <v>4392.61</v>
      </c>
      <c r="F324" s="87">
        <v>0</v>
      </c>
      <c r="G324" s="87">
        <v>0</v>
      </c>
      <c r="H324" s="87">
        <v>0</v>
      </c>
      <c r="I324" s="87">
        <v>0</v>
      </c>
      <c r="J324" s="92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95">
        <v>0</v>
      </c>
      <c r="Q324" s="93">
        <v>0</v>
      </c>
      <c r="R324" s="75">
        <v>0</v>
      </c>
      <c r="S324" s="74">
        <v>0</v>
      </c>
    </row>
    <row r="325" spans="1:19" s="7" customFormat="1" ht="10.5" customHeight="1">
      <c r="A325" s="110"/>
      <c r="B325" s="112"/>
      <c r="C325" s="111" t="s">
        <v>266</v>
      </c>
      <c r="D325" s="60" t="s">
        <v>164</v>
      </c>
      <c r="E325" s="92">
        <v>420</v>
      </c>
      <c r="F325" s="87">
        <v>0</v>
      </c>
      <c r="G325" s="94">
        <v>0</v>
      </c>
      <c r="H325" s="87">
        <v>0</v>
      </c>
      <c r="I325" s="87">
        <v>0</v>
      </c>
      <c r="J325" s="92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95">
        <v>0</v>
      </c>
      <c r="Q325" s="93">
        <v>0</v>
      </c>
      <c r="R325" s="75">
        <v>0</v>
      </c>
      <c r="S325" s="74">
        <v>0</v>
      </c>
    </row>
    <row r="326" spans="1:19" s="7" customFormat="1" ht="40.5" customHeight="1">
      <c r="A326" s="110"/>
      <c r="B326" s="112"/>
      <c r="C326" s="111" t="s">
        <v>267</v>
      </c>
      <c r="D326" s="60" t="s">
        <v>184</v>
      </c>
      <c r="E326" s="92">
        <v>384.85</v>
      </c>
      <c r="F326" s="87">
        <v>0</v>
      </c>
      <c r="G326" s="94">
        <v>0</v>
      </c>
      <c r="H326" s="87">
        <v>0</v>
      </c>
      <c r="I326" s="87">
        <v>0</v>
      </c>
      <c r="J326" s="92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95">
        <v>0</v>
      </c>
      <c r="Q326" s="93">
        <v>0</v>
      </c>
      <c r="R326" s="75">
        <v>0</v>
      </c>
      <c r="S326" s="74">
        <v>0</v>
      </c>
    </row>
    <row r="327" spans="1:19" s="7" customFormat="1" ht="30.75" customHeight="1">
      <c r="A327" s="110"/>
      <c r="B327" s="112"/>
      <c r="C327" s="111" t="s">
        <v>268</v>
      </c>
      <c r="D327" s="60" t="s">
        <v>186</v>
      </c>
      <c r="E327" s="92">
        <v>1304.74</v>
      </c>
      <c r="F327" s="87">
        <v>0</v>
      </c>
      <c r="G327" s="94">
        <v>0</v>
      </c>
      <c r="H327" s="87">
        <v>0</v>
      </c>
      <c r="I327" s="87">
        <v>0</v>
      </c>
      <c r="J327" s="92">
        <v>0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95">
        <v>0</v>
      </c>
      <c r="Q327" s="93">
        <v>0</v>
      </c>
      <c r="R327" s="75">
        <v>0</v>
      </c>
      <c r="S327" s="74">
        <v>0</v>
      </c>
    </row>
    <row r="328" spans="1:19" s="45" customFormat="1" ht="29.25" customHeight="1">
      <c r="A328" s="110" t="s">
        <v>237</v>
      </c>
      <c r="B328" s="112"/>
      <c r="C328" s="111"/>
      <c r="D328" s="59" t="s">
        <v>238</v>
      </c>
      <c r="E328" s="92">
        <f aca="true" t="shared" si="64" ref="E328:O328">E329</f>
        <v>371729.81</v>
      </c>
      <c r="F328" s="87">
        <f t="shared" si="64"/>
        <v>503350</v>
      </c>
      <c r="G328" s="92">
        <f t="shared" si="64"/>
        <v>503350</v>
      </c>
      <c r="H328" s="87">
        <f t="shared" si="64"/>
        <v>0</v>
      </c>
      <c r="I328" s="87">
        <f t="shared" si="64"/>
        <v>0</v>
      </c>
      <c r="J328" s="92">
        <f t="shared" si="64"/>
        <v>0</v>
      </c>
      <c r="K328" s="87">
        <f t="shared" si="64"/>
        <v>0</v>
      </c>
      <c r="L328" s="87">
        <f>L329</f>
        <v>503350</v>
      </c>
      <c r="M328" s="87">
        <f>M329</f>
        <v>0</v>
      </c>
      <c r="N328" s="87">
        <f>N329</f>
        <v>0</v>
      </c>
      <c r="O328" s="87">
        <f t="shared" si="64"/>
        <v>0</v>
      </c>
      <c r="P328" s="95">
        <f>P329</f>
        <v>0</v>
      </c>
      <c r="Q328" s="93">
        <f>Q329</f>
        <v>0</v>
      </c>
      <c r="R328" s="75">
        <f>R329</f>
        <v>0</v>
      </c>
      <c r="S328" s="74">
        <f>S329</f>
        <v>0</v>
      </c>
    </row>
    <row r="329" spans="1:19" s="7" customFormat="1" ht="10.5" customHeight="1">
      <c r="A329" s="110"/>
      <c r="B329" s="112" t="s">
        <v>230</v>
      </c>
      <c r="C329" s="111"/>
      <c r="D329" s="59" t="s">
        <v>117</v>
      </c>
      <c r="E329" s="92">
        <f aca="true" t="shared" si="65" ref="E329:R329">E330+E331+E332+E333+E334+E335+E336+E337+E338+E339+E340+E341+E342+E343+E344+E345+E346+E347+E348+E349+E350</f>
        <v>371729.81</v>
      </c>
      <c r="F329" s="87">
        <f t="shared" si="65"/>
        <v>503350</v>
      </c>
      <c r="G329" s="92">
        <f t="shared" si="65"/>
        <v>503350</v>
      </c>
      <c r="H329" s="87">
        <f t="shared" si="65"/>
        <v>0</v>
      </c>
      <c r="I329" s="87">
        <f t="shared" si="65"/>
        <v>0</v>
      </c>
      <c r="J329" s="92">
        <f t="shared" si="65"/>
        <v>0</v>
      </c>
      <c r="K329" s="87">
        <f t="shared" si="65"/>
        <v>0</v>
      </c>
      <c r="L329" s="87">
        <f t="shared" si="65"/>
        <v>503350</v>
      </c>
      <c r="M329" s="87">
        <f t="shared" si="65"/>
        <v>0</v>
      </c>
      <c r="N329" s="87">
        <f t="shared" si="65"/>
        <v>0</v>
      </c>
      <c r="O329" s="87">
        <f t="shared" si="65"/>
        <v>0</v>
      </c>
      <c r="P329" s="95">
        <f t="shared" si="65"/>
        <v>0</v>
      </c>
      <c r="Q329" s="93">
        <f t="shared" si="65"/>
        <v>0</v>
      </c>
      <c r="R329" s="75">
        <f t="shared" si="65"/>
        <v>0</v>
      </c>
      <c r="S329" s="74">
        <f>S330+S331+S332+S333+S334+S335+S336+S337+S338+S339+S340+S341+S342+S343+S344+S345+S346+S347+S348+S349+S349+S350</f>
        <v>0</v>
      </c>
    </row>
    <row r="330" spans="1:19" s="7" customFormat="1" ht="10.5" customHeight="1">
      <c r="A330" s="110"/>
      <c r="B330" s="112"/>
      <c r="C330" s="111" t="s">
        <v>276</v>
      </c>
      <c r="D330" s="60" t="s">
        <v>195</v>
      </c>
      <c r="E330" s="92">
        <v>13448.46</v>
      </c>
      <c r="F330" s="87">
        <v>0</v>
      </c>
      <c r="G330" s="87">
        <v>0</v>
      </c>
      <c r="H330" s="87">
        <v>0</v>
      </c>
      <c r="I330" s="87">
        <v>0</v>
      </c>
      <c r="J330" s="92">
        <v>0</v>
      </c>
      <c r="K330" s="87">
        <v>0</v>
      </c>
      <c r="L330" s="87">
        <v>0</v>
      </c>
      <c r="M330" s="87">
        <v>0</v>
      </c>
      <c r="N330" s="87">
        <v>0</v>
      </c>
      <c r="O330" s="87">
        <v>0</v>
      </c>
      <c r="P330" s="95">
        <v>0</v>
      </c>
      <c r="Q330" s="93">
        <v>0</v>
      </c>
      <c r="R330" s="75">
        <v>0</v>
      </c>
      <c r="S330" s="74">
        <v>0</v>
      </c>
    </row>
    <row r="331" spans="1:19" s="7" customFormat="1" ht="21" customHeight="1">
      <c r="A331" s="110"/>
      <c r="B331" s="112"/>
      <c r="C331" s="111" t="s">
        <v>277</v>
      </c>
      <c r="D331" s="60" t="s">
        <v>173</v>
      </c>
      <c r="E331" s="92">
        <v>51546.03</v>
      </c>
      <c r="F331" s="87">
        <v>0</v>
      </c>
      <c r="G331" s="87">
        <v>0</v>
      </c>
      <c r="H331" s="87">
        <v>0</v>
      </c>
      <c r="I331" s="87">
        <v>0</v>
      </c>
      <c r="J331" s="92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95">
        <v>0</v>
      </c>
      <c r="Q331" s="93">
        <v>0</v>
      </c>
      <c r="R331" s="75">
        <v>0</v>
      </c>
      <c r="S331" s="74">
        <v>0</v>
      </c>
    </row>
    <row r="332" spans="1:19" s="7" customFormat="1" ht="20.25" customHeight="1">
      <c r="A332" s="110"/>
      <c r="B332" s="112"/>
      <c r="C332" s="111" t="s">
        <v>278</v>
      </c>
      <c r="D332" s="60" t="s">
        <v>173</v>
      </c>
      <c r="E332" s="92">
        <v>2401.12</v>
      </c>
      <c r="F332" s="87">
        <v>0</v>
      </c>
      <c r="G332" s="87">
        <v>0</v>
      </c>
      <c r="H332" s="87">
        <v>0</v>
      </c>
      <c r="I332" s="87">
        <v>0</v>
      </c>
      <c r="J332" s="92">
        <v>0</v>
      </c>
      <c r="K332" s="87">
        <v>0</v>
      </c>
      <c r="L332" s="87">
        <v>0</v>
      </c>
      <c r="M332" s="87">
        <v>0</v>
      </c>
      <c r="N332" s="87">
        <v>0</v>
      </c>
      <c r="O332" s="87">
        <v>0</v>
      </c>
      <c r="P332" s="95">
        <v>0</v>
      </c>
      <c r="Q332" s="93">
        <v>0</v>
      </c>
      <c r="R332" s="75">
        <v>0</v>
      </c>
      <c r="S332" s="74">
        <v>0</v>
      </c>
    </row>
    <row r="333" spans="1:19" s="7" customFormat="1" ht="21.75" customHeight="1">
      <c r="A333" s="110"/>
      <c r="B333" s="112"/>
      <c r="C333" s="111" t="s">
        <v>231</v>
      </c>
      <c r="D333" s="61" t="s">
        <v>167</v>
      </c>
      <c r="E333" s="92">
        <v>12740.98</v>
      </c>
      <c r="F333" s="87">
        <v>6186.71</v>
      </c>
      <c r="G333" s="87">
        <v>6186.71</v>
      </c>
      <c r="H333" s="87">
        <v>0</v>
      </c>
      <c r="I333" s="87">
        <v>0</v>
      </c>
      <c r="J333" s="92">
        <v>0</v>
      </c>
      <c r="K333" s="87">
        <v>0</v>
      </c>
      <c r="L333" s="87">
        <v>6186.71</v>
      </c>
      <c r="M333" s="87">
        <v>0</v>
      </c>
      <c r="N333" s="87">
        <v>0</v>
      </c>
      <c r="O333" s="87">
        <v>0</v>
      </c>
      <c r="P333" s="95">
        <v>0</v>
      </c>
      <c r="Q333" s="93">
        <v>0</v>
      </c>
      <c r="R333" s="75">
        <v>0</v>
      </c>
      <c r="S333" s="74">
        <v>0</v>
      </c>
    </row>
    <row r="334" spans="1:19" s="7" customFormat="1" ht="19.5" customHeight="1">
      <c r="A334" s="110"/>
      <c r="B334" s="112"/>
      <c r="C334" s="111" t="s">
        <v>239</v>
      </c>
      <c r="D334" s="61" t="s">
        <v>167</v>
      </c>
      <c r="E334" s="92">
        <v>1146.01</v>
      </c>
      <c r="F334" s="87">
        <v>1070.58</v>
      </c>
      <c r="G334" s="87">
        <v>1070.58</v>
      </c>
      <c r="H334" s="87">
        <v>0</v>
      </c>
      <c r="I334" s="87">
        <v>0</v>
      </c>
      <c r="J334" s="92">
        <v>0</v>
      </c>
      <c r="K334" s="87">
        <v>0</v>
      </c>
      <c r="L334" s="87">
        <v>1070.58</v>
      </c>
      <c r="M334" s="87">
        <v>0</v>
      </c>
      <c r="N334" s="87">
        <v>0</v>
      </c>
      <c r="O334" s="87">
        <v>0</v>
      </c>
      <c r="P334" s="95">
        <v>0</v>
      </c>
      <c r="Q334" s="93">
        <v>0</v>
      </c>
      <c r="R334" s="75">
        <v>0</v>
      </c>
      <c r="S334" s="74">
        <v>0</v>
      </c>
    </row>
    <row r="335" spans="1:19" s="7" customFormat="1" ht="11.25" customHeight="1">
      <c r="A335" s="110"/>
      <c r="B335" s="112"/>
      <c r="C335" s="111" t="s">
        <v>232</v>
      </c>
      <c r="D335" s="61" t="s">
        <v>168</v>
      </c>
      <c r="E335" s="92">
        <v>1999.68</v>
      </c>
      <c r="F335" s="87">
        <v>985.53</v>
      </c>
      <c r="G335" s="87">
        <v>985.53</v>
      </c>
      <c r="H335" s="87">
        <v>0</v>
      </c>
      <c r="I335" s="87">
        <v>0</v>
      </c>
      <c r="J335" s="92">
        <v>0</v>
      </c>
      <c r="K335" s="87">
        <v>0</v>
      </c>
      <c r="L335" s="87">
        <v>985.53</v>
      </c>
      <c r="M335" s="87">
        <v>0</v>
      </c>
      <c r="N335" s="87">
        <v>0</v>
      </c>
      <c r="O335" s="87">
        <v>0</v>
      </c>
      <c r="P335" s="95">
        <v>0</v>
      </c>
      <c r="Q335" s="93">
        <v>0</v>
      </c>
      <c r="R335" s="75">
        <v>0</v>
      </c>
      <c r="S335" s="74">
        <v>0</v>
      </c>
    </row>
    <row r="336" spans="1:19" s="7" customFormat="1" ht="11.25" customHeight="1">
      <c r="A336" s="110"/>
      <c r="B336" s="112"/>
      <c r="C336" s="111" t="s">
        <v>240</v>
      </c>
      <c r="D336" s="61" t="s">
        <v>168</v>
      </c>
      <c r="E336" s="92">
        <v>181.16</v>
      </c>
      <c r="F336" s="87">
        <v>170.54</v>
      </c>
      <c r="G336" s="87">
        <v>170.54</v>
      </c>
      <c r="H336" s="87">
        <v>0</v>
      </c>
      <c r="I336" s="87">
        <v>0</v>
      </c>
      <c r="J336" s="92">
        <v>0</v>
      </c>
      <c r="K336" s="87">
        <v>0</v>
      </c>
      <c r="L336" s="87">
        <v>170.54</v>
      </c>
      <c r="M336" s="87">
        <v>0</v>
      </c>
      <c r="N336" s="87">
        <v>0</v>
      </c>
      <c r="O336" s="87">
        <v>0</v>
      </c>
      <c r="P336" s="95">
        <v>0</v>
      </c>
      <c r="Q336" s="93">
        <v>0</v>
      </c>
      <c r="R336" s="75">
        <v>0</v>
      </c>
      <c r="S336" s="74">
        <v>0</v>
      </c>
    </row>
    <row r="337" spans="1:19" s="7" customFormat="1" ht="19.5" customHeight="1">
      <c r="A337" s="110"/>
      <c r="B337" s="112"/>
      <c r="C337" s="111" t="s">
        <v>233</v>
      </c>
      <c r="D337" s="60" t="s">
        <v>169</v>
      </c>
      <c r="E337" s="92">
        <v>169953.17</v>
      </c>
      <c r="F337" s="87">
        <v>340218.17</v>
      </c>
      <c r="G337" s="87">
        <v>340218.17</v>
      </c>
      <c r="H337" s="87">
        <v>0</v>
      </c>
      <c r="I337" s="87">
        <v>0</v>
      </c>
      <c r="J337" s="92">
        <v>0</v>
      </c>
      <c r="K337" s="87">
        <v>0</v>
      </c>
      <c r="L337" s="87">
        <v>340218.17</v>
      </c>
      <c r="M337" s="87">
        <v>0</v>
      </c>
      <c r="N337" s="87">
        <v>0</v>
      </c>
      <c r="O337" s="87">
        <v>0</v>
      </c>
      <c r="P337" s="95">
        <v>0</v>
      </c>
      <c r="Q337" s="93">
        <v>0</v>
      </c>
      <c r="R337" s="75">
        <v>0</v>
      </c>
      <c r="S337" s="74">
        <v>0</v>
      </c>
    </row>
    <row r="338" spans="1:19" s="7" customFormat="1" ht="20.25" customHeight="1">
      <c r="A338" s="110"/>
      <c r="B338" s="112"/>
      <c r="C338" s="111" t="s">
        <v>241</v>
      </c>
      <c r="D338" s="60" t="s">
        <v>169</v>
      </c>
      <c r="E338" s="92">
        <v>29606.8</v>
      </c>
      <c r="F338" s="87">
        <v>56848.47</v>
      </c>
      <c r="G338" s="87">
        <v>56848.47</v>
      </c>
      <c r="H338" s="87">
        <v>0</v>
      </c>
      <c r="I338" s="87">
        <v>0</v>
      </c>
      <c r="J338" s="92">
        <v>0</v>
      </c>
      <c r="K338" s="87">
        <v>0</v>
      </c>
      <c r="L338" s="87">
        <v>56848.47</v>
      </c>
      <c r="M338" s="87">
        <v>0</v>
      </c>
      <c r="N338" s="87">
        <v>0</v>
      </c>
      <c r="O338" s="87">
        <v>0</v>
      </c>
      <c r="P338" s="95">
        <v>0</v>
      </c>
      <c r="Q338" s="93">
        <v>0</v>
      </c>
      <c r="R338" s="75">
        <v>0</v>
      </c>
      <c r="S338" s="74">
        <v>0</v>
      </c>
    </row>
    <row r="339" spans="1:19" s="7" customFormat="1" ht="21.75" customHeight="1">
      <c r="A339" s="110"/>
      <c r="B339" s="112"/>
      <c r="C339" s="111" t="s">
        <v>234</v>
      </c>
      <c r="D339" s="60" t="s">
        <v>170</v>
      </c>
      <c r="E339" s="92">
        <v>6890.84</v>
      </c>
      <c r="F339" s="87">
        <v>38050.39</v>
      </c>
      <c r="G339" s="87">
        <v>38050.39</v>
      </c>
      <c r="H339" s="87">
        <v>0</v>
      </c>
      <c r="I339" s="87">
        <v>0</v>
      </c>
      <c r="J339" s="92">
        <v>0</v>
      </c>
      <c r="K339" s="87">
        <v>0</v>
      </c>
      <c r="L339" s="87">
        <v>38050.39</v>
      </c>
      <c r="M339" s="87">
        <v>0</v>
      </c>
      <c r="N339" s="87">
        <v>0</v>
      </c>
      <c r="O339" s="87">
        <v>0</v>
      </c>
      <c r="P339" s="95">
        <v>0</v>
      </c>
      <c r="Q339" s="93">
        <v>0</v>
      </c>
      <c r="R339" s="75">
        <v>0</v>
      </c>
      <c r="S339" s="74">
        <v>0</v>
      </c>
    </row>
    <row r="340" spans="1:19" s="7" customFormat="1" ht="21.75" customHeight="1">
      <c r="A340" s="110"/>
      <c r="B340" s="112"/>
      <c r="C340" s="111" t="s">
        <v>242</v>
      </c>
      <c r="D340" s="60" t="s">
        <v>170</v>
      </c>
      <c r="E340" s="92">
        <v>906.14</v>
      </c>
      <c r="F340" s="87">
        <v>5999.61</v>
      </c>
      <c r="G340" s="87">
        <v>5999.61</v>
      </c>
      <c r="H340" s="87">
        <v>0</v>
      </c>
      <c r="I340" s="87">
        <v>0</v>
      </c>
      <c r="J340" s="92">
        <v>0</v>
      </c>
      <c r="K340" s="87">
        <v>0</v>
      </c>
      <c r="L340" s="87">
        <v>5999.61</v>
      </c>
      <c r="M340" s="87">
        <v>0</v>
      </c>
      <c r="N340" s="87">
        <v>0</v>
      </c>
      <c r="O340" s="87">
        <v>0</v>
      </c>
      <c r="P340" s="95">
        <v>0</v>
      </c>
      <c r="Q340" s="93">
        <v>0</v>
      </c>
      <c r="R340" s="75">
        <v>0</v>
      </c>
      <c r="S340" s="74">
        <v>0</v>
      </c>
    </row>
    <row r="341" spans="1:19" s="7" customFormat="1" ht="20.25" customHeight="1">
      <c r="A341" s="110"/>
      <c r="B341" s="112"/>
      <c r="C341" s="111" t="s">
        <v>269</v>
      </c>
      <c r="D341" s="60" t="s">
        <v>192</v>
      </c>
      <c r="E341" s="92">
        <v>13260</v>
      </c>
      <c r="F341" s="87">
        <v>8119.72</v>
      </c>
      <c r="G341" s="87">
        <v>8119.72</v>
      </c>
      <c r="H341" s="87">
        <v>0</v>
      </c>
      <c r="I341" s="87">
        <v>0</v>
      </c>
      <c r="J341" s="92">
        <v>0</v>
      </c>
      <c r="K341" s="87">
        <v>0</v>
      </c>
      <c r="L341" s="87">
        <v>8119.72</v>
      </c>
      <c r="M341" s="87">
        <v>0</v>
      </c>
      <c r="N341" s="87">
        <v>0</v>
      </c>
      <c r="O341" s="87">
        <v>0</v>
      </c>
      <c r="P341" s="95">
        <v>0</v>
      </c>
      <c r="Q341" s="93">
        <v>0</v>
      </c>
      <c r="R341" s="75">
        <v>0</v>
      </c>
      <c r="S341" s="74">
        <v>0</v>
      </c>
    </row>
    <row r="342" spans="1:19" s="7" customFormat="1" ht="20.25" customHeight="1">
      <c r="A342" s="110"/>
      <c r="B342" s="112"/>
      <c r="C342" s="111" t="s">
        <v>270</v>
      </c>
      <c r="D342" s="60" t="s">
        <v>192</v>
      </c>
      <c r="E342" s="92">
        <v>2340</v>
      </c>
      <c r="F342" s="87">
        <v>8280.28</v>
      </c>
      <c r="G342" s="87">
        <v>8280.28</v>
      </c>
      <c r="H342" s="87">
        <v>0</v>
      </c>
      <c r="I342" s="87">
        <v>0</v>
      </c>
      <c r="J342" s="92">
        <v>0</v>
      </c>
      <c r="K342" s="87">
        <v>0</v>
      </c>
      <c r="L342" s="87">
        <v>8280.28</v>
      </c>
      <c r="M342" s="87">
        <v>0</v>
      </c>
      <c r="N342" s="87">
        <v>0</v>
      </c>
      <c r="O342" s="87">
        <v>0</v>
      </c>
      <c r="P342" s="95">
        <v>0</v>
      </c>
      <c r="Q342" s="93">
        <v>0</v>
      </c>
      <c r="R342" s="75">
        <v>0</v>
      </c>
      <c r="S342" s="74">
        <v>0</v>
      </c>
    </row>
    <row r="343" spans="1:19" s="7" customFormat="1" ht="12" customHeight="1">
      <c r="A343" s="110"/>
      <c r="B343" s="112"/>
      <c r="C343" s="111" t="s">
        <v>279</v>
      </c>
      <c r="D343" s="60" t="s">
        <v>193</v>
      </c>
      <c r="E343" s="92">
        <v>286.65</v>
      </c>
      <c r="F343" s="87">
        <v>0</v>
      </c>
      <c r="G343" s="87">
        <v>0</v>
      </c>
      <c r="H343" s="87">
        <v>0</v>
      </c>
      <c r="I343" s="87">
        <v>0</v>
      </c>
      <c r="J343" s="92">
        <v>0</v>
      </c>
      <c r="K343" s="87">
        <v>0</v>
      </c>
      <c r="L343" s="87">
        <v>0</v>
      </c>
      <c r="M343" s="87">
        <v>0</v>
      </c>
      <c r="N343" s="87">
        <v>0</v>
      </c>
      <c r="O343" s="87">
        <v>0</v>
      </c>
      <c r="P343" s="95">
        <v>0</v>
      </c>
      <c r="Q343" s="93">
        <v>0</v>
      </c>
      <c r="R343" s="75">
        <v>0</v>
      </c>
      <c r="S343" s="74">
        <v>0</v>
      </c>
    </row>
    <row r="344" spans="1:19" s="7" customFormat="1" ht="12.75" customHeight="1">
      <c r="A344" s="110"/>
      <c r="B344" s="112"/>
      <c r="C344" s="111" t="s">
        <v>280</v>
      </c>
      <c r="D344" s="60" t="s">
        <v>193</v>
      </c>
      <c r="E344" s="92">
        <v>13.35</v>
      </c>
      <c r="F344" s="87">
        <v>0</v>
      </c>
      <c r="G344" s="87">
        <v>0</v>
      </c>
      <c r="H344" s="87">
        <v>0</v>
      </c>
      <c r="I344" s="87">
        <v>0</v>
      </c>
      <c r="J344" s="92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95">
        <v>0</v>
      </c>
      <c r="Q344" s="93">
        <v>0</v>
      </c>
      <c r="R344" s="75">
        <v>0</v>
      </c>
      <c r="S344" s="74">
        <v>0</v>
      </c>
    </row>
    <row r="345" spans="1:19" s="7" customFormat="1" ht="12" customHeight="1">
      <c r="A345" s="110"/>
      <c r="B345" s="112"/>
      <c r="C345" s="111" t="s">
        <v>235</v>
      </c>
      <c r="D345" s="60" t="s">
        <v>171</v>
      </c>
      <c r="E345" s="92">
        <v>54129.06</v>
      </c>
      <c r="F345" s="87">
        <v>32185.12</v>
      </c>
      <c r="G345" s="87">
        <v>32185.12</v>
      </c>
      <c r="H345" s="87">
        <v>0</v>
      </c>
      <c r="I345" s="87">
        <v>0</v>
      </c>
      <c r="J345" s="92">
        <v>0</v>
      </c>
      <c r="K345" s="87">
        <v>0</v>
      </c>
      <c r="L345" s="87">
        <v>32185.12</v>
      </c>
      <c r="M345" s="87">
        <v>0</v>
      </c>
      <c r="N345" s="87">
        <v>0</v>
      </c>
      <c r="O345" s="87">
        <v>0</v>
      </c>
      <c r="P345" s="95">
        <v>0</v>
      </c>
      <c r="Q345" s="93">
        <v>0</v>
      </c>
      <c r="R345" s="75">
        <v>0</v>
      </c>
      <c r="S345" s="74">
        <v>0</v>
      </c>
    </row>
    <row r="346" spans="1:19" s="7" customFormat="1" ht="12" customHeight="1">
      <c r="A346" s="110"/>
      <c r="B346" s="112"/>
      <c r="C346" s="111" t="s">
        <v>243</v>
      </c>
      <c r="D346" s="60" t="s">
        <v>171</v>
      </c>
      <c r="E346" s="92">
        <v>4979.06</v>
      </c>
      <c r="F346" s="87">
        <v>5234.88</v>
      </c>
      <c r="G346" s="87">
        <v>5234.88</v>
      </c>
      <c r="H346" s="87">
        <v>0</v>
      </c>
      <c r="I346" s="87">
        <v>0</v>
      </c>
      <c r="J346" s="92">
        <v>0</v>
      </c>
      <c r="K346" s="87">
        <v>0</v>
      </c>
      <c r="L346" s="87">
        <v>5234.88</v>
      </c>
      <c r="M346" s="87">
        <v>0</v>
      </c>
      <c r="N346" s="87">
        <v>0</v>
      </c>
      <c r="O346" s="87">
        <v>0</v>
      </c>
      <c r="P346" s="95">
        <v>0</v>
      </c>
      <c r="Q346" s="93">
        <v>0</v>
      </c>
      <c r="R346" s="75">
        <v>0</v>
      </c>
      <c r="S346" s="74">
        <v>0</v>
      </c>
    </row>
    <row r="347" spans="1:19" s="7" customFormat="1" ht="30" customHeight="1">
      <c r="A347" s="110"/>
      <c r="B347" s="112"/>
      <c r="C347" s="111" t="s">
        <v>281</v>
      </c>
      <c r="D347" s="60" t="s">
        <v>178</v>
      </c>
      <c r="E347" s="92">
        <v>1338.93</v>
      </c>
      <c r="F347" s="87">
        <v>0</v>
      </c>
      <c r="G347" s="87">
        <v>0</v>
      </c>
      <c r="H347" s="87">
        <v>0</v>
      </c>
      <c r="I347" s="87">
        <v>0</v>
      </c>
      <c r="J347" s="92">
        <v>0</v>
      </c>
      <c r="K347" s="87">
        <v>0</v>
      </c>
      <c r="L347" s="87">
        <v>0</v>
      </c>
      <c r="M347" s="87">
        <v>0</v>
      </c>
      <c r="N347" s="87">
        <v>0</v>
      </c>
      <c r="O347" s="87">
        <v>0</v>
      </c>
      <c r="P347" s="95">
        <v>0</v>
      </c>
      <c r="Q347" s="93">
        <v>0</v>
      </c>
      <c r="R347" s="75">
        <v>0</v>
      </c>
      <c r="S347" s="74">
        <v>0</v>
      </c>
    </row>
    <row r="348" spans="1:19" s="7" customFormat="1" ht="31.5" customHeight="1">
      <c r="A348" s="110"/>
      <c r="B348" s="112"/>
      <c r="C348" s="111" t="s">
        <v>282</v>
      </c>
      <c r="D348" s="60" t="s">
        <v>178</v>
      </c>
      <c r="E348" s="92">
        <v>62.37</v>
      </c>
      <c r="F348" s="87">
        <v>0</v>
      </c>
      <c r="G348" s="87">
        <v>0</v>
      </c>
      <c r="H348" s="87">
        <v>0</v>
      </c>
      <c r="I348" s="87">
        <v>0</v>
      </c>
      <c r="J348" s="92">
        <v>0</v>
      </c>
      <c r="K348" s="87">
        <v>0</v>
      </c>
      <c r="L348" s="87">
        <v>0</v>
      </c>
      <c r="M348" s="87">
        <v>0</v>
      </c>
      <c r="N348" s="87">
        <v>0</v>
      </c>
      <c r="O348" s="87">
        <v>0</v>
      </c>
      <c r="P348" s="95">
        <v>0</v>
      </c>
      <c r="Q348" s="93">
        <v>0</v>
      </c>
      <c r="R348" s="75">
        <v>0</v>
      </c>
      <c r="S348" s="74">
        <v>0</v>
      </c>
    </row>
    <row r="349" spans="1:19" s="7" customFormat="1" ht="31.5" customHeight="1">
      <c r="A349" s="110"/>
      <c r="B349" s="112"/>
      <c r="C349" s="111" t="s">
        <v>236</v>
      </c>
      <c r="D349" s="60" t="s">
        <v>186</v>
      </c>
      <c r="E349" s="92">
        <v>3825</v>
      </c>
      <c r="F349" s="87">
        <v>0</v>
      </c>
      <c r="G349" s="87">
        <v>0</v>
      </c>
      <c r="H349" s="87">
        <v>0</v>
      </c>
      <c r="I349" s="87">
        <v>0</v>
      </c>
      <c r="J349" s="92">
        <v>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95">
        <v>0</v>
      </c>
      <c r="Q349" s="93">
        <v>0</v>
      </c>
      <c r="R349" s="75">
        <v>0</v>
      </c>
      <c r="S349" s="74">
        <v>0</v>
      </c>
    </row>
    <row r="350" spans="1:19" s="7" customFormat="1" ht="31.5" customHeight="1">
      <c r="A350" s="110"/>
      <c r="B350" s="112"/>
      <c r="C350" s="111" t="s">
        <v>244</v>
      </c>
      <c r="D350" s="60" t="s">
        <v>186</v>
      </c>
      <c r="E350" s="92">
        <v>675</v>
      </c>
      <c r="F350" s="87">
        <v>0</v>
      </c>
      <c r="G350" s="87">
        <v>0</v>
      </c>
      <c r="H350" s="87">
        <v>0</v>
      </c>
      <c r="I350" s="87">
        <v>0</v>
      </c>
      <c r="J350" s="92">
        <v>0</v>
      </c>
      <c r="K350" s="87">
        <v>0</v>
      </c>
      <c r="L350" s="87">
        <v>0</v>
      </c>
      <c r="M350" s="87">
        <v>0</v>
      </c>
      <c r="N350" s="87">
        <v>0</v>
      </c>
      <c r="O350" s="87">
        <v>0</v>
      </c>
      <c r="P350" s="95">
        <v>0</v>
      </c>
      <c r="Q350" s="93">
        <v>0</v>
      </c>
      <c r="R350" s="75">
        <v>0</v>
      </c>
      <c r="S350" s="74">
        <v>0</v>
      </c>
    </row>
    <row r="351" spans="1:19" s="44" customFormat="1" ht="19.5" customHeight="1">
      <c r="A351" s="110" t="s">
        <v>95</v>
      </c>
      <c r="B351" s="110"/>
      <c r="C351" s="111"/>
      <c r="D351" s="59" t="s">
        <v>155</v>
      </c>
      <c r="E351" s="92">
        <f>E352+E356</f>
        <v>259084</v>
      </c>
      <c r="F351" s="87">
        <f>F352+F356</f>
        <v>38220</v>
      </c>
      <c r="G351" s="92">
        <f>G352+G356</f>
        <v>38220</v>
      </c>
      <c r="H351" s="87">
        <f>H352+H356</f>
        <v>38220</v>
      </c>
      <c r="I351" s="87">
        <f aca="true" t="shared" si="66" ref="I351:S351">I352+I356</f>
        <v>0</v>
      </c>
      <c r="J351" s="92">
        <f t="shared" si="66"/>
        <v>0</v>
      </c>
      <c r="K351" s="87">
        <f t="shared" si="66"/>
        <v>0</v>
      </c>
      <c r="L351" s="87">
        <f t="shared" si="66"/>
        <v>0</v>
      </c>
      <c r="M351" s="87">
        <f t="shared" si="66"/>
        <v>0</v>
      </c>
      <c r="N351" s="87">
        <f t="shared" si="66"/>
        <v>0</v>
      </c>
      <c r="O351" s="87">
        <f t="shared" si="66"/>
        <v>0</v>
      </c>
      <c r="P351" s="96">
        <f t="shared" si="66"/>
        <v>0</v>
      </c>
      <c r="Q351" s="93">
        <f t="shared" si="66"/>
        <v>0</v>
      </c>
      <c r="R351" s="73">
        <f t="shared" si="66"/>
        <v>0</v>
      </c>
      <c r="S351" s="74">
        <f t="shared" si="66"/>
        <v>0</v>
      </c>
    </row>
    <row r="352" spans="1:19" s="6" customFormat="1" ht="11.25" customHeight="1">
      <c r="A352" s="110"/>
      <c r="B352" s="110" t="s">
        <v>96</v>
      </c>
      <c r="C352" s="111"/>
      <c r="D352" s="59" t="s">
        <v>156</v>
      </c>
      <c r="E352" s="92">
        <f aca="true" t="shared" si="67" ref="E352:O352">E353+E354+E355</f>
        <v>48305</v>
      </c>
      <c r="F352" s="87">
        <f t="shared" si="67"/>
        <v>38220</v>
      </c>
      <c r="G352" s="87">
        <f>G353+G354+G355</f>
        <v>38220</v>
      </c>
      <c r="H352" s="87">
        <f t="shared" si="67"/>
        <v>38220</v>
      </c>
      <c r="I352" s="87">
        <f t="shared" si="67"/>
        <v>0</v>
      </c>
      <c r="J352" s="92">
        <f t="shared" si="67"/>
        <v>0</v>
      </c>
      <c r="K352" s="87">
        <f t="shared" si="67"/>
        <v>0</v>
      </c>
      <c r="L352" s="87">
        <f>L353+L354+L355</f>
        <v>0</v>
      </c>
      <c r="M352" s="87">
        <f>M353+M354+M355</f>
        <v>0</v>
      </c>
      <c r="N352" s="87">
        <f>N353+N354+N355</f>
        <v>0</v>
      </c>
      <c r="O352" s="87">
        <f t="shared" si="67"/>
        <v>0</v>
      </c>
      <c r="P352" s="96">
        <f>P353+P354+P355</f>
        <v>0</v>
      </c>
      <c r="Q352" s="93">
        <f>Q353+Q354+Q355</f>
        <v>0</v>
      </c>
      <c r="R352" s="73">
        <f>R353+R354+R355</f>
        <v>0</v>
      </c>
      <c r="S352" s="74">
        <f>S353+S354+S355</f>
        <v>0</v>
      </c>
    </row>
    <row r="353" spans="1:19" s="6" customFormat="1" ht="21" customHeight="1">
      <c r="A353" s="110"/>
      <c r="B353" s="110"/>
      <c r="C353" s="111" t="s">
        <v>29</v>
      </c>
      <c r="D353" s="60" t="s">
        <v>173</v>
      </c>
      <c r="E353" s="92">
        <v>41000</v>
      </c>
      <c r="F353" s="87">
        <v>32500</v>
      </c>
      <c r="G353" s="87">
        <v>32500</v>
      </c>
      <c r="H353" s="87">
        <v>32500</v>
      </c>
      <c r="I353" s="87">
        <v>0</v>
      </c>
      <c r="J353" s="92">
        <v>0</v>
      </c>
      <c r="K353" s="87">
        <v>0</v>
      </c>
      <c r="L353" s="87">
        <v>0</v>
      </c>
      <c r="M353" s="87">
        <v>0</v>
      </c>
      <c r="N353" s="87">
        <v>0</v>
      </c>
      <c r="O353" s="87">
        <v>0</v>
      </c>
      <c r="P353" s="96">
        <v>0</v>
      </c>
      <c r="Q353" s="93">
        <v>0</v>
      </c>
      <c r="R353" s="73">
        <v>0</v>
      </c>
      <c r="S353" s="74">
        <v>0</v>
      </c>
    </row>
    <row r="354" spans="1:19" s="6" customFormat="1" ht="21.75" customHeight="1">
      <c r="A354" s="110"/>
      <c r="B354" s="110"/>
      <c r="C354" s="111" t="s">
        <v>19</v>
      </c>
      <c r="D354" s="61" t="s">
        <v>167</v>
      </c>
      <c r="E354" s="92">
        <v>6307</v>
      </c>
      <c r="F354" s="87">
        <v>4924</v>
      </c>
      <c r="G354" s="87">
        <v>4924</v>
      </c>
      <c r="H354" s="87">
        <v>4924</v>
      </c>
      <c r="I354" s="87">
        <v>0</v>
      </c>
      <c r="J354" s="92">
        <v>0</v>
      </c>
      <c r="K354" s="87">
        <v>0</v>
      </c>
      <c r="L354" s="87">
        <v>0</v>
      </c>
      <c r="M354" s="87">
        <v>0</v>
      </c>
      <c r="N354" s="87">
        <v>0</v>
      </c>
      <c r="O354" s="87">
        <v>0</v>
      </c>
      <c r="P354" s="96">
        <v>0</v>
      </c>
      <c r="Q354" s="93">
        <v>0</v>
      </c>
      <c r="R354" s="73">
        <v>0</v>
      </c>
      <c r="S354" s="74">
        <v>0</v>
      </c>
    </row>
    <row r="355" spans="1:19" s="6" customFormat="1" ht="11.25" customHeight="1">
      <c r="A355" s="110"/>
      <c r="B355" s="110"/>
      <c r="C355" s="111" t="s">
        <v>20</v>
      </c>
      <c r="D355" s="61" t="s">
        <v>168</v>
      </c>
      <c r="E355" s="92">
        <v>998</v>
      </c>
      <c r="F355" s="87">
        <v>796</v>
      </c>
      <c r="G355" s="87">
        <v>796</v>
      </c>
      <c r="H355" s="87">
        <v>796</v>
      </c>
      <c r="I355" s="87">
        <v>0</v>
      </c>
      <c r="J355" s="92">
        <v>0</v>
      </c>
      <c r="K355" s="87">
        <v>0</v>
      </c>
      <c r="L355" s="87">
        <v>0</v>
      </c>
      <c r="M355" s="87">
        <v>0</v>
      </c>
      <c r="N355" s="87">
        <v>0</v>
      </c>
      <c r="O355" s="87">
        <v>0</v>
      </c>
      <c r="P355" s="96">
        <v>0</v>
      </c>
      <c r="Q355" s="93">
        <v>0</v>
      </c>
      <c r="R355" s="73">
        <v>0</v>
      </c>
      <c r="S355" s="74">
        <v>0</v>
      </c>
    </row>
    <row r="356" spans="1:19" s="6" customFormat="1" ht="21" customHeight="1">
      <c r="A356" s="110"/>
      <c r="B356" s="110" t="s">
        <v>97</v>
      </c>
      <c r="C356" s="111"/>
      <c r="D356" s="59" t="s">
        <v>157</v>
      </c>
      <c r="E356" s="92">
        <f aca="true" t="shared" si="68" ref="E356:S356">E357+E358</f>
        <v>210779</v>
      </c>
      <c r="F356" s="87">
        <f t="shared" si="68"/>
        <v>0</v>
      </c>
      <c r="G356" s="92">
        <f t="shared" si="68"/>
        <v>0</v>
      </c>
      <c r="H356" s="87">
        <f t="shared" si="68"/>
        <v>0</v>
      </c>
      <c r="I356" s="87">
        <f t="shared" si="68"/>
        <v>0</v>
      </c>
      <c r="J356" s="92">
        <f t="shared" si="68"/>
        <v>0</v>
      </c>
      <c r="K356" s="87">
        <f t="shared" si="68"/>
        <v>0</v>
      </c>
      <c r="L356" s="87">
        <f t="shared" si="68"/>
        <v>0</v>
      </c>
      <c r="M356" s="87">
        <f t="shared" si="68"/>
        <v>0</v>
      </c>
      <c r="N356" s="87">
        <f t="shared" si="68"/>
        <v>0</v>
      </c>
      <c r="O356" s="87">
        <f t="shared" si="68"/>
        <v>0</v>
      </c>
      <c r="P356" s="96">
        <f t="shared" si="68"/>
        <v>0</v>
      </c>
      <c r="Q356" s="93">
        <f t="shared" si="68"/>
        <v>0</v>
      </c>
      <c r="R356" s="73">
        <f t="shared" si="68"/>
        <v>0</v>
      </c>
      <c r="S356" s="74">
        <f t="shared" si="68"/>
        <v>0</v>
      </c>
    </row>
    <row r="357" spans="1:19" s="6" customFormat="1" ht="11.25" customHeight="1">
      <c r="A357" s="110"/>
      <c r="B357" s="110"/>
      <c r="C357" s="111" t="s">
        <v>98</v>
      </c>
      <c r="D357" s="60" t="s">
        <v>197</v>
      </c>
      <c r="E357" s="92">
        <v>176777</v>
      </c>
      <c r="F357" s="87">
        <v>0</v>
      </c>
      <c r="G357" s="92">
        <v>0</v>
      </c>
      <c r="H357" s="87">
        <v>0</v>
      </c>
      <c r="I357" s="87">
        <v>0</v>
      </c>
      <c r="J357" s="92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96">
        <v>0</v>
      </c>
      <c r="Q357" s="93">
        <v>0</v>
      </c>
      <c r="R357" s="73">
        <v>0</v>
      </c>
      <c r="S357" s="74">
        <v>0</v>
      </c>
    </row>
    <row r="358" spans="1:19" s="6" customFormat="1" ht="21.75" customHeight="1">
      <c r="A358" s="110"/>
      <c r="B358" s="110"/>
      <c r="C358" s="112" t="s">
        <v>228</v>
      </c>
      <c r="D358" s="60" t="s">
        <v>229</v>
      </c>
      <c r="E358" s="92">
        <v>34002</v>
      </c>
      <c r="F358" s="87">
        <v>0</v>
      </c>
      <c r="G358" s="92">
        <v>0</v>
      </c>
      <c r="H358" s="87">
        <v>0</v>
      </c>
      <c r="I358" s="87">
        <v>0</v>
      </c>
      <c r="J358" s="92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96">
        <v>0</v>
      </c>
      <c r="Q358" s="93">
        <v>0</v>
      </c>
      <c r="R358" s="73">
        <v>0</v>
      </c>
      <c r="S358" s="74">
        <v>0</v>
      </c>
    </row>
    <row r="359" spans="1:19" s="44" customFormat="1" ht="27" customHeight="1">
      <c r="A359" s="110" t="s">
        <v>99</v>
      </c>
      <c r="B359" s="110"/>
      <c r="C359" s="111"/>
      <c r="D359" s="59" t="s">
        <v>158</v>
      </c>
      <c r="E359" s="87">
        <f aca="true" t="shared" si="69" ref="E359:O359">E360+E363+E368+E370</f>
        <v>761008</v>
      </c>
      <c r="F359" s="87">
        <f t="shared" si="69"/>
        <v>872830</v>
      </c>
      <c r="G359" s="87">
        <f t="shared" si="69"/>
        <v>564172</v>
      </c>
      <c r="H359" s="87">
        <f t="shared" si="69"/>
        <v>326840</v>
      </c>
      <c r="I359" s="87">
        <f t="shared" si="69"/>
        <v>234332</v>
      </c>
      <c r="J359" s="99">
        <f t="shared" si="69"/>
        <v>0</v>
      </c>
      <c r="K359" s="87">
        <f t="shared" si="69"/>
        <v>3000</v>
      </c>
      <c r="L359" s="87">
        <f>L360+L363+L368+L370</f>
        <v>0</v>
      </c>
      <c r="M359" s="87">
        <f>M360+M363+M368+M370</f>
        <v>0</v>
      </c>
      <c r="N359" s="87">
        <f>N360+N363+N368+N370</f>
        <v>0</v>
      </c>
      <c r="O359" s="87">
        <f t="shared" si="69"/>
        <v>308658</v>
      </c>
      <c r="P359" s="92">
        <f>P360+P363+P368+P370</f>
        <v>166000</v>
      </c>
      <c r="Q359" s="93">
        <f>Q360+Q363+Q368+Q370</f>
        <v>0</v>
      </c>
      <c r="R359" s="73">
        <f>R360+R363+R368+R370</f>
        <v>0</v>
      </c>
      <c r="S359" s="74">
        <f>S360+S363+S368+S370</f>
        <v>0</v>
      </c>
    </row>
    <row r="360" spans="1:19" s="6" customFormat="1" ht="10.5" customHeight="1">
      <c r="A360" s="110"/>
      <c r="B360" s="110" t="s">
        <v>101</v>
      </c>
      <c r="C360" s="111"/>
      <c r="D360" s="59" t="s">
        <v>159</v>
      </c>
      <c r="E360" s="92">
        <f aca="true" t="shared" si="70" ref="E360:O360">E361+E362</f>
        <v>64928</v>
      </c>
      <c r="F360" s="87">
        <f t="shared" si="70"/>
        <v>149290</v>
      </c>
      <c r="G360" s="92">
        <f t="shared" si="70"/>
        <v>6632</v>
      </c>
      <c r="H360" s="87">
        <f t="shared" si="70"/>
        <v>0</v>
      </c>
      <c r="I360" s="87">
        <f t="shared" si="70"/>
        <v>6632</v>
      </c>
      <c r="J360" s="92">
        <f t="shared" si="70"/>
        <v>0</v>
      </c>
      <c r="K360" s="87">
        <f t="shared" si="70"/>
        <v>0</v>
      </c>
      <c r="L360" s="87">
        <f>L361+L362</f>
        <v>0</v>
      </c>
      <c r="M360" s="87">
        <f>M361+M362</f>
        <v>0</v>
      </c>
      <c r="N360" s="87">
        <f>N361+N362</f>
        <v>0</v>
      </c>
      <c r="O360" s="87">
        <f t="shared" si="70"/>
        <v>142658</v>
      </c>
      <c r="P360" s="92">
        <f>P361+P362</f>
        <v>0</v>
      </c>
      <c r="Q360" s="93">
        <f>Q361+Q362</f>
        <v>0</v>
      </c>
      <c r="R360" s="73">
        <f>R361+R362</f>
        <v>0</v>
      </c>
      <c r="S360" s="74">
        <f>S361+S362</f>
        <v>0</v>
      </c>
    </row>
    <row r="361" spans="1:19" s="6" customFormat="1" ht="10.5" customHeight="1">
      <c r="A361" s="110"/>
      <c r="B361" s="110"/>
      <c r="C361" s="111" t="s">
        <v>14</v>
      </c>
      <c r="D361" s="60" t="s">
        <v>164</v>
      </c>
      <c r="E361" s="92">
        <v>6590</v>
      </c>
      <c r="F361" s="87">
        <v>6632</v>
      </c>
      <c r="G361" s="87">
        <v>6632</v>
      </c>
      <c r="H361" s="87">
        <v>0</v>
      </c>
      <c r="I361" s="87">
        <v>6632</v>
      </c>
      <c r="J361" s="92">
        <v>0</v>
      </c>
      <c r="K361" s="87">
        <v>0</v>
      </c>
      <c r="L361" s="87">
        <v>0</v>
      </c>
      <c r="M361" s="87">
        <v>0</v>
      </c>
      <c r="N361" s="87">
        <v>0</v>
      </c>
      <c r="O361" s="87">
        <v>0</v>
      </c>
      <c r="P361" s="92">
        <v>0</v>
      </c>
      <c r="Q361" s="93">
        <v>0</v>
      </c>
      <c r="R361" s="73">
        <v>0</v>
      </c>
      <c r="S361" s="74">
        <v>0</v>
      </c>
    </row>
    <row r="362" spans="1:19" s="6" customFormat="1" ht="80.25" customHeight="1">
      <c r="A362" s="110"/>
      <c r="B362" s="110"/>
      <c r="C362" s="111" t="s">
        <v>100</v>
      </c>
      <c r="D362" s="60" t="s">
        <v>198</v>
      </c>
      <c r="E362" s="92">
        <v>58338</v>
      </c>
      <c r="F362" s="87">
        <v>142658</v>
      </c>
      <c r="G362" s="87">
        <v>0</v>
      </c>
      <c r="H362" s="87">
        <v>0</v>
      </c>
      <c r="I362" s="87">
        <v>0</v>
      </c>
      <c r="J362" s="92">
        <v>0</v>
      </c>
      <c r="K362" s="87">
        <v>0</v>
      </c>
      <c r="L362" s="87">
        <v>0</v>
      </c>
      <c r="M362" s="87">
        <v>0</v>
      </c>
      <c r="N362" s="87">
        <v>0</v>
      </c>
      <c r="O362" s="87">
        <v>142658</v>
      </c>
      <c r="P362" s="92">
        <v>0</v>
      </c>
      <c r="Q362" s="93">
        <v>0</v>
      </c>
      <c r="R362" s="73">
        <v>0</v>
      </c>
      <c r="S362" s="74">
        <v>0</v>
      </c>
    </row>
    <row r="363" spans="1:19" s="6" customFormat="1" ht="19.5" customHeight="1">
      <c r="A363" s="110"/>
      <c r="B363" s="110" t="s">
        <v>102</v>
      </c>
      <c r="C363" s="111"/>
      <c r="D363" s="59" t="s">
        <v>200</v>
      </c>
      <c r="E363" s="92">
        <f aca="true" t="shared" si="71" ref="E363:O363">E364+E365+E366+E367</f>
        <v>172000</v>
      </c>
      <c r="F363" s="87">
        <f t="shared" si="71"/>
        <v>174000</v>
      </c>
      <c r="G363" s="92">
        <f t="shared" si="71"/>
        <v>118000</v>
      </c>
      <c r="H363" s="87">
        <f t="shared" si="71"/>
        <v>0</v>
      </c>
      <c r="I363" s="87">
        <f t="shared" si="71"/>
        <v>118000</v>
      </c>
      <c r="J363" s="92">
        <f t="shared" si="71"/>
        <v>0</v>
      </c>
      <c r="K363" s="87">
        <f t="shared" si="71"/>
        <v>0</v>
      </c>
      <c r="L363" s="87">
        <f>L364+L365+L366+L367</f>
        <v>0</v>
      </c>
      <c r="M363" s="87">
        <f>M364+M365+M366+M367</f>
        <v>0</v>
      </c>
      <c r="N363" s="87">
        <f>N364+N365+N366+N367</f>
        <v>0</v>
      </c>
      <c r="O363" s="87">
        <f t="shared" si="71"/>
        <v>56000</v>
      </c>
      <c r="P363" s="92">
        <f>P364+P365+P366+P367</f>
        <v>56000</v>
      </c>
      <c r="Q363" s="93">
        <f>Q364+Q365+Q366+Q367</f>
        <v>0</v>
      </c>
      <c r="R363" s="73">
        <f>R364+R365+R366+R367</f>
        <v>0</v>
      </c>
      <c r="S363" s="74">
        <f>S364+S365+S366+S367</f>
        <v>0</v>
      </c>
    </row>
    <row r="364" spans="1:19" s="6" customFormat="1" ht="11.25" customHeight="1">
      <c r="A364" s="110"/>
      <c r="B364" s="110"/>
      <c r="C364" s="111" t="s">
        <v>31</v>
      </c>
      <c r="D364" s="60" t="s">
        <v>176</v>
      </c>
      <c r="E364" s="92">
        <v>60000</v>
      </c>
      <c r="F364" s="87">
        <v>70000</v>
      </c>
      <c r="G364" s="87">
        <v>70000</v>
      </c>
      <c r="H364" s="87">
        <v>0</v>
      </c>
      <c r="I364" s="87">
        <v>70000</v>
      </c>
      <c r="J364" s="92">
        <v>0</v>
      </c>
      <c r="K364" s="87">
        <v>0</v>
      </c>
      <c r="L364" s="87">
        <v>0</v>
      </c>
      <c r="M364" s="87">
        <v>0</v>
      </c>
      <c r="N364" s="87">
        <v>0</v>
      </c>
      <c r="O364" s="87">
        <v>0</v>
      </c>
      <c r="P364" s="96">
        <v>0</v>
      </c>
      <c r="Q364" s="93">
        <v>0</v>
      </c>
      <c r="R364" s="73">
        <v>0</v>
      </c>
      <c r="S364" s="74">
        <v>0</v>
      </c>
    </row>
    <row r="365" spans="1:19" s="6" customFormat="1" ht="11.25" customHeight="1">
      <c r="A365" s="110"/>
      <c r="B365" s="110"/>
      <c r="C365" s="111" t="s">
        <v>39</v>
      </c>
      <c r="D365" s="60" t="s">
        <v>181</v>
      </c>
      <c r="E365" s="92">
        <v>30000</v>
      </c>
      <c r="F365" s="87">
        <v>40000</v>
      </c>
      <c r="G365" s="87">
        <v>40000</v>
      </c>
      <c r="H365" s="87">
        <v>0</v>
      </c>
      <c r="I365" s="87">
        <v>40000</v>
      </c>
      <c r="J365" s="92">
        <v>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96">
        <v>0</v>
      </c>
      <c r="Q365" s="93">
        <v>0</v>
      </c>
      <c r="R365" s="73">
        <v>0</v>
      </c>
      <c r="S365" s="74">
        <v>0</v>
      </c>
    </row>
    <row r="366" spans="1:19" s="6" customFormat="1" ht="12" customHeight="1">
      <c r="A366" s="110"/>
      <c r="B366" s="110"/>
      <c r="C366" s="111" t="s">
        <v>23</v>
      </c>
      <c r="D366" s="60" t="s">
        <v>171</v>
      </c>
      <c r="E366" s="92">
        <v>8000</v>
      </c>
      <c r="F366" s="87">
        <v>8000</v>
      </c>
      <c r="G366" s="87">
        <v>8000</v>
      </c>
      <c r="H366" s="87">
        <v>0</v>
      </c>
      <c r="I366" s="87">
        <v>8000</v>
      </c>
      <c r="J366" s="92">
        <v>0</v>
      </c>
      <c r="K366" s="87">
        <v>0</v>
      </c>
      <c r="L366" s="87">
        <v>0</v>
      </c>
      <c r="M366" s="87">
        <v>0</v>
      </c>
      <c r="N366" s="87">
        <v>0</v>
      </c>
      <c r="O366" s="87">
        <v>0</v>
      </c>
      <c r="P366" s="96">
        <v>0</v>
      </c>
      <c r="Q366" s="93">
        <v>0</v>
      </c>
      <c r="R366" s="73">
        <v>0</v>
      </c>
      <c r="S366" s="74">
        <v>0</v>
      </c>
    </row>
    <row r="367" spans="1:19" s="6" customFormat="1" ht="21" customHeight="1">
      <c r="A367" s="110"/>
      <c r="B367" s="110"/>
      <c r="C367" s="111" t="s">
        <v>15</v>
      </c>
      <c r="D367" s="60" t="s">
        <v>165</v>
      </c>
      <c r="E367" s="92">
        <v>74000</v>
      </c>
      <c r="F367" s="87">
        <v>56000</v>
      </c>
      <c r="G367" s="87">
        <v>0</v>
      </c>
      <c r="H367" s="87">
        <v>0</v>
      </c>
      <c r="I367" s="87">
        <v>0</v>
      </c>
      <c r="J367" s="92">
        <v>0</v>
      </c>
      <c r="K367" s="87">
        <v>0</v>
      </c>
      <c r="L367" s="87">
        <v>0</v>
      </c>
      <c r="M367" s="87">
        <v>0</v>
      </c>
      <c r="N367" s="87">
        <v>0</v>
      </c>
      <c r="O367" s="87">
        <v>56000</v>
      </c>
      <c r="P367" s="87">
        <v>56000</v>
      </c>
      <c r="Q367" s="93">
        <v>0</v>
      </c>
      <c r="R367" s="73">
        <v>0</v>
      </c>
      <c r="S367" s="74">
        <v>0</v>
      </c>
    </row>
    <row r="368" spans="1:19" s="6" customFormat="1" ht="37.5" customHeight="1">
      <c r="A368" s="110"/>
      <c r="B368" s="110" t="s">
        <v>103</v>
      </c>
      <c r="C368" s="111"/>
      <c r="D368" s="59" t="s">
        <v>199</v>
      </c>
      <c r="E368" s="92">
        <f aca="true" t="shared" si="72" ref="E368:O368">E369</f>
        <v>9000</v>
      </c>
      <c r="F368" s="87">
        <f t="shared" si="72"/>
        <v>2200</v>
      </c>
      <c r="G368" s="92">
        <f t="shared" si="72"/>
        <v>2200</v>
      </c>
      <c r="H368" s="87">
        <f t="shared" si="72"/>
        <v>0</v>
      </c>
      <c r="I368" s="87">
        <f t="shared" si="72"/>
        <v>2200</v>
      </c>
      <c r="J368" s="92">
        <f t="shared" si="72"/>
        <v>0</v>
      </c>
      <c r="K368" s="87">
        <f t="shared" si="72"/>
        <v>0</v>
      </c>
      <c r="L368" s="87">
        <f>L369</f>
        <v>0</v>
      </c>
      <c r="M368" s="87">
        <f>M369</f>
        <v>0</v>
      </c>
      <c r="N368" s="87">
        <f>N369</f>
        <v>0</v>
      </c>
      <c r="O368" s="87">
        <f t="shared" si="72"/>
        <v>0</v>
      </c>
      <c r="P368" s="96">
        <f>P369</f>
        <v>0</v>
      </c>
      <c r="Q368" s="93">
        <f>Q369</f>
        <v>0</v>
      </c>
      <c r="R368" s="73">
        <f>R369</f>
        <v>0</v>
      </c>
      <c r="S368" s="74">
        <f>S369</f>
        <v>0</v>
      </c>
    </row>
    <row r="369" spans="1:19" s="6" customFormat="1" ht="10.5" customHeight="1">
      <c r="A369" s="110"/>
      <c r="B369" s="110"/>
      <c r="C369" s="111" t="s">
        <v>14</v>
      </c>
      <c r="D369" s="60" t="s">
        <v>164</v>
      </c>
      <c r="E369" s="92">
        <v>9000</v>
      </c>
      <c r="F369" s="87">
        <v>2200</v>
      </c>
      <c r="G369" s="87">
        <v>2200</v>
      </c>
      <c r="H369" s="87">
        <v>0</v>
      </c>
      <c r="I369" s="87">
        <v>2200</v>
      </c>
      <c r="J369" s="92">
        <v>0</v>
      </c>
      <c r="K369" s="87">
        <v>0</v>
      </c>
      <c r="L369" s="87">
        <v>0</v>
      </c>
      <c r="M369" s="87">
        <v>0</v>
      </c>
      <c r="N369" s="87">
        <v>0</v>
      </c>
      <c r="O369" s="87">
        <v>0</v>
      </c>
      <c r="P369" s="96">
        <v>0</v>
      </c>
      <c r="Q369" s="93">
        <v>0</v>
      </c>
      <c r="R369" s="73">
        <v>0</v>
      </c>
      <c r="S369" s="74">
        <v>0</v>
      </c>
    </row>
    <row r="370" spans="1:19" s="6" customFormat="1" ht="11.25" customHeight="1">
      <c r="A370" s="110"/>
      <c r="B370" s="110" t="s">
        <v>104</v>
      </c>
      <c r="C370" s="111"/>
      <c r="D370" s="59" t="s">
        <v>117</v>
      </c>
      <c r="E370" s="92">
        <f aca="true" t="shared" si="73" ref="E370:S370">E371+E372+E373+E374+E375+E376+E377+E378+E379+E380+E381</f>
        <v>515080</v>
      </c>
      <c r="F370" s="87">
        <f t="shared" si="73"/>
        <v>547340</v>
      </c>
      <c r="G370" s="92">
        <f t="shared" si="73"/>
        <v>437340</v>
      </c>
      <c r="H370" s="87">
        <f t="shared" si="73"/>
        <v>326840</v>
      </c>
      <c r="I370" s="87">
        <f t="shared" si="73"/>
        <v>107500</v>
      </c>
      <c r="J370" s="92">
        <f t="shared" si="73"/>
        <v>0</v>
      </c>
      <c r="K370" s="87">
        <f t="shared" si="73"/>
        <v>3000</v>
      </c>
      <c r="L370" s="87">
        <f t="shared" si="73"/>
        <v>0</v>
      </c>
      <c r="M370" s="87">
        <f t="shared" si="73"/>
        <v>0</v>
      </c>
      <c r="N370" s="87">
        <f t="shared" si="73"/>
        <v>0</v>
      </c>
      <c r="O370" s="87">
        <f t="shared" si="73"/>
        <v>110000</v>
      </c>
      <c r="P370" s="92">
        <f t="shared" si="73"/>
        <v>110000</v>
      </c>
      <c r="Q370" s="93">
        <f t="shared" si="73"/>
        <v>0</v>
      </c>
      <c r="R370" s="73">
        <f t="shared" si="73"/>
        <v>0</v>
      </c>
      <c r="S370" s="74">
        <f t="shared" si="73"/>
        <v>0</v>
      </c>
    </row>
    <row r="371" spans="1:19" s="6" customFormat="1" ht="30" customHeight="1">
      <c r="A371" s="110"/>
      <c r="B371" s="110"/>
      <c r="C371" s="111" t="s">
        <v>28</v>
      </c>
      <c r="D371" s="60" t="s">
        <v>172</v>
      </c>
      <c r="E371" s="92">
        <v>3000</v>
      </c>
      <c r="F371" s="87">
        <v>3000</v>
      </c>
      <c r="G371" s="87">
        <v>3000</v>
      </c>
      <c r="H371" s="87">
        <v>0</v>
      </c>
      <c r="I371" s="87">
        <v>0</v>
      </c>
      <c r="J371" s="92">
        <v>0</v>
      </c>
      <c r="K371" s="87">
        <v>3000</v>
      </c>
      <c r="L371" s="87">
        <v>0</v>
      </c>
      <c r="M371" s="87">
        <v>0</v>
      </c>
      <c r="N371" s="87">
        <v>0</v>
      </c>
      <c r="O371" s="87">
        <v>0</v>
      </c>
      <c r="P371" s="96">
        <v>0</v>
      </c>
      <c r="Q371" s="93">
        <v>0</v>
      </c>
      <c r="R371" s="73">
        <v>0</v>
      </c>
      <c r="S371" s="74">
        <v>0</v>
      </c>
    </row>
    <row r="372" spans="1:19" s="6" customFormat="1" ht="20.25" customHeight="1">
      <c r="A372" s="110"/>
      <c r="B372" s="110"/>
      <c r="C372" s="111" t="s">
        <v>29</v>
      </c>
      <c r="D372" s="60" t="s">
        <v>173</v>
      </c>
      <c r="E372" s="92">
        <v>334000</v>
      </c>
      <c r="F372" s="87">
        <v>248000</v>
      </c>
      <c r="G372" s="87">
        <v>248000</v>
      </c>
      <c r="H372" s="87">
        <v>248000</v>
      </c>
      <c r="I372" s="87">
        <v>0</v>
      </c>
      <c r="J372" s="92">
        <v>0</v>
      </c>
      <c r="K372" s="87">
        <v>0</v>
      </c>
      <c r="L372" s="87">
        <v>0</v>
      </c>
      <c r="M372" s="87">
        <v>0</v>
      </c>
      <c r="N372" s="87">
        <v>0</v>
      </c>
      <c r="O372" s="87">
        <v>0</v>
      </c>
      <c r="P372" s="96">
        <v>0</v>
      </c>
      <c r="Q372" s="93">
        <v>0</v>
      </c>
      <c r="R372" s="73">
        <v>0</v>
      </c>
      <c r="S372" s="74">
        <v>0</v>
      </c>
    </row>
    <row r="373" spans="1:19" s="6" customFormat="1" ht="21" customHeight="1">
      <c r="A373" s="110"/>
      <c r="B373" s="110"/>
      <c r="C373" s="111" t="s">
        <v>30</v>
      </c>
      <c r="D373" s="61" t="s">
        <v>174</v>
      </c>
      <c r="E373" s="92">
        <v>18000</v>
      </c>
      <c r="F373" s="87">
        <v>24000</v>
      </c>
      <c r="G373" s="87">
        <v>24000</v>
      </c>
      <c r="H373" s="87">
        <v>24000</v>
      </c>
      <c r="I373" s="87">
        <v>0</v>
      </c>
      <c r="J373" s="92">
        <v>0</v>
      </c>
      <c r="K373" s="87">
        <v>0</v>
      </c>
      <c r="L373" s="87">
        <v>0</v>
      </c>
      <c r="M373" s="87">
        <v>0</v>
      </c>
      <c r="N373" s="87">
        <v>0</v>
      </c>
      <c r="O373" s="87">
        <v>0</v>
      </c>
      <c r="P373" s="96">
        <v>0</v>
      </c>
      <c r="Q373" s="93">
        <v>0</v>
      </c>
      <c r="R373" s="73">
        <v>0</v>
      </c>
      <c r="S373" s="74">
        <v>0</v>
      </c>
    </row>
    <row r="374" spans="1:19" s="6" customFormat="1" ht="20.25" customHeight="1">
      <c r="A374" s="110"/>
      <c r="B374" s="110"/>
      <c r="C374" s="111" t="s">
        <v>19</v>
      </c>
      <c r="D374" s="61" t="s">
        <v>167</v>
      </c>
      <c r="E374" s="87">
        <v>53200</v>
      </c>
      <c r="F374" s="87">
        <v>44570</v>
      </c>
      <c r="G374" s="87">
        <v>44570</v>
      </c>
      <c r="H374" s="87">
        <v>44570</v>
      </c>
      <c r="I374" s="87">
        <v>0</v>
      </c>
      <c r="J374" s="99">
        <v>0</v>
      </c>
      <c r="K374" s="87">
        <v>0</v>
      </c>
      <c r="L374" s="87">
        <v>0</v>
      </c>
      <c r="M374" s="87">
        <v>0</v>
      </c>
      <c r="N374" s="87">
        <v>0</v>
      </c>
      <c r="O374" s="87">
        <v>0</v>
      </c>
      <c r="P374" s="96">
        <v>0</v>
      </c>
      <c r="Q374" s="93">
        <v>0</v>
      </c>
      <c r="R374" s="73">
        <v>0</v>
      </c>
      <c r="S374" s="74">
        <v>0</v>
      </c>
    </row>
    <row r="375" spans="1:19" s="6" customFormat="1" ht="9.75" customHeight="1">
      <c r="A375" s="110"/>
      <c r="B375" s="110"/>
      <c r="C375" s="111" t="s">
        <v>20</v>
      </c>
      <c r="D375" s="61" t="s">
        <v>168</v>
      </c>
      <c r="E375" s="92">
        <v>8130</v>
      </c>
      <c r="F375" s="87">
        <v>7270</v>
      </c>
      <c r="G375" s="87">
        <v>7270</v>
      </c>
      <c r="H375" s="87">
        <v>7270</v>
      </c>
      <c r="I375" s="87">
        <v>0</v>
      </c>
      <c r="J375" s="92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96">
        <v>0</v>
      </c>
      <c r="Q375" s="93">
        <v>0</v>
      </c>
      <c r="R375" s="73">
        <v>0</v>
      </c>
      <c r="S375" s="74">
        <v>0</v>
      </c>
    </row>
    <row r="376" spans="1:19" s="6" customFormat="1" ht="20.25" customHeight="1">
      <c r="A376" s="110"/>
      <c r="B376" s="110"/>
      <c r="C376" s="111" t="s">
        <v>21</v>
      </c>
      <c r="D376" s="60" t="s">
        <v>169</v>
      </c>
      <c r="E376" s="92">
        <v>1600</v>
      </c>
      <c r="F376" s="87">
        <v>3000</v>
      </c>
      <c r="G376" s="87">
        <v>3000</v>
      </c>
      <c r="H376" s="87">
        <v>3000</v>
      </c>
      <c r="I376" s="87">
        <v>0</v>
      </c>
      <c r="J376" s="92">
        <v>0</v>
      </c>
      <c r="K376" s="87">
        <v>0</v>
      </c>
      <c r="L376" s="87">
        <v>0</v>
      </c>
      <c r="M376" s="87">
        <v>0</v>
      </c>
      <c r="N376" s="87">
        <v>0</v>
      </c>
      <c r="O376" s="87">
        <v>0</v>
      </c>
      <c r="P376" s="96">
        <v>0</v>
      </c>
      <c r="Q376" s="93">
        <v>0</v>
      </c>
      <c r="R376" s="73">
        <v>0</v>
      </c>
      <c r="S376" s="74">
        <v>0</v>
      </c>
    </row>
    <row r="377" spans="1:19" s="6" customFormat="1" ht="18.75" customHeight="1">
      <c r="A377" s="110"/>
      <c r="B377" s="110"/>
      <c r="C377" s="111" t="s">
        <v>22</v>
      </c>
      <c r="D377" s="60" t="s">
        <v>170</v>
      </c>
      <c r="E377" s="92">
        <v>22400</v>
      </c>
      <c r="F377" s="87">
        <v>22000</v>
      </c>
      <c r="G377" s="87">
        <v>22000</v>
      </c>
      <c r="H377" s="87">
        <v>0</v>
      </c>
      <c r="I377" s="87">
        <v>22000</v>
      </c>
      <c r="J377" s="92">
        <v>0</v>
      </c>
      <c r="K377" s="87">
        <v>0</v>
      </c>
      <c r="L377" s="87">
        <v>0</v>
      </c>
      <c r="M377" s="87">
        <v>0</v>
      </c>
      <c r="N377" s="87">
        <v>0</v>
      </c>
      <c r="O377" s="87">
        <v>0</v>
      </c>
      <c r="P377" s="96">
        <v>0</v>
      </c>
      <c r="Q377" s="93">
        <v>0</v>
      </c>
      <c r="R377" s="73">
        <v>0</v>
      </c>
      <c r="S377" s="74">
        <v>0</v>
      </c>
    </row>
    <row r="378" spans="1:19" s="6" customFormat="1" ht="11.25" customHeight="1">
      <c r="A378" s="110"/>
      <c r="B378" s="110"/>
      <c r="C378" s="111" t="s">
        <v>23</v>
      </c>
      <c r="D378" s="60" t="s">
        <v>171</v>
      </c>
      <c r="E378" s="92">
        <v>30749.64</v>
      </c>
      <c r="F378" s="87">
        <v>40000</v>
      </c>
      <c r="G378" s="87">
        <v>40000</v>
      </c>
      <c r="H378" s="87">
        <v>0</v>
      </c>
      <c r="I378" s="87">
        <v>40000</v>
      </c>
      <c r="J378" s="92">
        <v>0</v>
      </c>
      <c r="K378" s="87">
        <v>0</v>
      </c>
      <c r="L378" s="87">
        <v>0</v>
      </c>
      <c r="M378" s="87">
        <v>0</v>
      </c>
      <c r="N378" s="87">
        <v>0</v>
      </c>
      <c r="O378" s="87">
        <v>0</v>
      </c>
      <c r="P378" s="96">
        <v>0</v>
      </c>
      <c r="Q378" s="93">
        <v>0</v>
      </c>
      <c r="R378" s="73">
        <v>0</v>
      </c>
      <c r="S378" s="74">
        <v>0</v>
      </c>
    </row>
    <row r="379" spans="1:19" s="6" customFormat="1" ht="10.5" customHeight="1">
      <c r="A379" s="110"/>
      <c r="B379" s="110"/>
      <c r="C379" s="111" t="s">
        <v>14</v>
      </c>
      <c r="D379" s="60" t="s">
        <v>164</v>
      </c>
      <c r="E379" s="92">
        <v>35000</v>
      </c>
      <c r="F379" s="87">
        <v>35000</v>
      </c>
      <c r="G379" s="87">
        <v>35000</v>
      </c>
      <c r="H379" s="87">
        <v>0</v>
      </c>
      <c r="I379" s="87">
        <v>35000</v>
      </c>
      <c r="J379" s="92">
        <v>0</v>
      </c>
      <c r="K379" s="87">
        <v>0</v>
      </c>
      <c r="L379" s="87">
        <v>0</v>
      </c>
      <c r="M379" s="87">
        <v>0</v>
      </c>
      <c r="N379" s="87">
        <v>0</v>
      </c>
      <c r="O379" s="87">
        <v>0</v>
      </c>
      <c r="P379" s="96">
        <v>0</v>
      </c>
      <c r="Q379" s="93">
        <v>0</v>
      </c>
      <c r="R379" s="73">
        <v>0</v>
      </c>
      <c r="S379" s="74">
        <v>0</v>
      </c>
    </row>
    <row r="380" spans="1:19" s="7" customFormat="1" ht="30" customHeight="1">
      <c r="A380" s="110"/>
      <c r="B380" s="110"/>
      <c r="C380" s="112" t="s">
        <v>35</v>
      </c>
      <c r="D380" s="60" t="s">
        <v>179</v>
      </c>
      <c r="E380" s="92">
        <v>9000.36</v>
      </c>
      <c r="F380" s="87">
        <v>10500</v>
      </c>
      <c r="G380" s="87">
        <v>10500</v>
      </c>
      <c r="H380" s="87">
        <v>0</v>
      </c>
      <c r="I380" s="87">
        <v>10500</v>
      </c>
      <c r="J380" s="92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95">
        <v>0</v>
      </c>
      <c r="Q380" s="93">
        <v>0</v>
      </c>
      <c r="R380" s="75">
        <v>0</v>
      </c>
      <c r="S380" s="74">
        <v>0</v>
      </c>
    </row>
    <row r="381" spans="1:19" s="7" customFormat="1" ht="30.75" customHeight="1">
      <c r="A381" s="110"/>
      <c r="B381" s="110"/>
      <c r="C381" s="112" t="s">
        <v>36</v>
      </c>
      <c r="D381" s="60" t="s">
        <v>180</v>
      </c>
      <c r="E381" s="92">
        <v>0</v>
      </c>
      <c r="F381" s="87">
        <v>110000</v>
      </c>
      <c r="G381" s="87">
        <v>0</v>
      </c>
      <c r="H381" s="87">
        <v>0</v>
      </c>
      <c r="I381" s="87">
        <v>0</v>
      </c>
      <c r="J381" s="92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110000</v>
      </c>
      <c r="P381" s="87">
        <v>110000</v>
      </c>
      <c r="Q381" s="93">
        <v>0</v>
      </c>
      <c r="R381" s="75">
        <v>0</v>
      </c>
      <c r="S381" s="74">
        <v>0</v>
      </c>
    </row>
    <row r="382" spans="1:19" s="44" customFormat="1" ht="28.5" customHeight="1">
      <c r="A382" s="110" t="s">
        <v>105</v>
      </c>
      <c r="B382" s="110"/>
      <c r="C382" s="111"/>
      <c r="D382" s="59" t="s">
        <v>160</v>
      </c>
      <c r="E382" s="92">
        <f aca="true" t="shared" si="74" ref="E382:S382">E383+E385+E387+E390</f>
        <v>380388</v>
      </c>
      <c r="F382" s="87">
        <f t="shared" si="74"/>
        <v>521000</v>
      </c>
      <c r="G382" s="92">
        <f t="shared" si="74"/>
        <v>350000</v>
      </c>
      <c r="H382" s="87">
        <f t="shared" si="74"/>
        <v>0</v>
      </c>
      <c r="I382" s="87">
        <f t="shared" si="74"/>
        <v>0</v>
      </c>
      <c r="J382" s="92">
        <f t="shared" si="74"/>
        <v>350000</v>
      </c>
      <c r="K382" s="87">
        <f t="shared" si="74"/>
        <v>0</v>
      </c>
      <c r="L382" s="87">
        <f t="shared" si="74"/>
        <v>0</v>
      </c>
      <c r="M382" s="87">
        <f t="shared" si="74"/>
        <v>0</v>
      </c>
      <c r="N382" s="87">
        <f t="shared" si="74"/>
        <v>0</v>
      </c>
      <c r="O382" s="87">
        <f t="shared" si="74"/>
        <v>171000</v>
      </c>
      <c r="P382" s="92">
        <f t="shared" si="74"/>
        <v>171000</v>
      </c>
      <c r="Q382" s="93">
        <f t="shared" si="74"/>
        <v>0</v>
      </c>
      <c r="R382" s="73">
        <f t="shared" si="74"/>
        <v>0</v>
      </c>
      <c r="S382" s="74">
        <f t="shared" si="74"/>
        <v>0</v>
      </c>
    </row>
    <row r="383" spans="1:19" s="6" customFormat="1" ht="20.25" customHeight="1">
      <c r="A383" s="110"/>
      <c r="B383" s="110" t="s">
        <v>106</v>
      </c>
      <c r="C383" s="111"/>
      <c r="D383" s="59" t="s">
        <v>161</v>
      </c>
      <c r="E383" s="92">
        <f aca="true" t="shared" si="75" ref="E383:S383">E384</f>
        <v>30071</v>
      </c>
      <c r="F383" s="87">
        <f t="shared" si="75"/>
        <v>10000</v>
      </c>
      <c r="G383" s="92">
        <f t="shared" si="75"/>
        <v>0</v>
      </c>
      <c r="H383" s="87">
        <f t="shared" si="75"/>
        <v>0</v>
      </c>
      <c r="I383" s="87">
        <f t="shared" si="75"/>
        <v>0</v>
      </c>
      <c r="J383" s="92">
        <f t="shared" si="75"/>
        <v>0</v>
      </c>
      <c r="K383" s="87">
        <f t="shared" si="75"/>
        <v>0</v>
      </c>
      <c r="L383" s="87">
        <f t="shared" si="75"/>
        <v>0</v>
      </c>
      <c r="M383" s="87">
        <f t="shared" si="75"/>
        <v>0</v>
      </c>
      <c r="N383" s="87">
        <f t="shared" si="75"/>
        <v>0</v>
      </c>
      <c r="O383" s="87">
        <f t="shared" si="75"/>
        <v>10000</v>
      </c>
      <c r="P383" s="92">
        <f t="shared" si="75"/>
        <v>10000</v>
      </c>
      <c r="Q383" s="93">
        <f t="shared" si="75"/>
        <v>0</v>
      </c>
      <c r="R383" s="73">
        <f t="shared" si="75"/>
        <v>0</v>
      </c>
      <c r="S383" s="74">
        <f t="shared" si="75"/>
        <v>0</v>
      </c>
    </row>
    <row r="384" spans="1:19" s="6" customFormat="1" ht="30.75" customHeight="1">
      <c r="A384" s="110"/>
      <c r="B384" s="110"/>
      <c r="C384" s="111" t="s">
        <v>36</v>
      </c>
      <c r="D384" s="60" t="s">
        <v>180</v>
      </c>
      <c r="E384" s="92">
        <v>30071</v>
      </c>
      <c r="F384" s="87">
        <v>10000</v>
      </c>
      <c r="G384" s="87">
        <v>0</v>
      </c>
      <c r="H384" s="87">
        <v>0</v>
      </c>
      <c r="I384" s="87">
        <v>0</v>
      </c>
      <c r="J384" s="92">
        <v>0</v>
      </c>
      <c r="K384" s="87">
        <v>0</v>
      </c>
      <c r="L384" s="87">
        <v>0</v>
      </c>
      <c r="M384" s="87">
        <v>0</v>
      </c>
      <c r="N384" s="87">
        <v>0</v>
      </c>
      <c r="O384" s="87">
        <v>10000</v>
      </c>
      <c r="P384" s="87">
        <v>10000</v>
      </c>
      <c r="Q384" s="93">
        <v>0</v>
      </c>
      <c r="R384" s="73">
        <v>0</v>
      </c>
      <c r="S384" s="74">
        <v>0</v>
      </c>
    </row>
    <row r="385" spans="1:19" s="6" customFormat="1" ht="11.25" customHeight="1">
      <c r="A385" s="110"/>
      <c r="B385" s="110" t="s">
        <v>109</v>
      </c>
      <c r="C385" s="111"/>
      <c r="D385" s="59" t="s">
        <v>162</v>
      </c>
      <c r="E385" s="92">
        <f aca="true" t="shared" si="76" ref="E385:O385">E386</f>
        <v>278290</v>
      </c>
      <c r="F385" s="87">
        <f t="shared" si="76"/>
        <v>300000</v>
      </c>
      <c r="G385" s="92">
        <f t="shared" si="76"/>
        <v>300000</v>
      </c>
      <c r="H385" s="87">
        <f t="shared" si="76"/>
        <v>0</v>
      </c>
      <c r="I385" s="87">
        <f t="shared" si="76"/>
        <v>0</v>
      </c>
      <c r="J385" s="92">
        <f t="shared" si="76"/>
        <v>300000</v>
      </c>
      <c r="K385" s="87">
        <f t="shared" si="76"/>
        <v>0</v>
      </c>
      <c r="L385" s="87">
        <f>L386</f>
        <v>0</v>
      </c>
      <c r="M385" s="87">
        <f>M386</f>
        <v>0</v>
      </c>
      <c r="N385" s="87">
        <f>N386</f>
        <v>0</v>
      </c>
      <c r="O385" s="87">
        <f t="shared" si="76"/>
        <v>0</v>
      </c>
      <c r="P385" s="96">
        <f>P386</f>
        <v>0</v>
      </c>
      <c r="Q385" s="93">
        <f>Q386</f>
        <v>0</v>
      </c>
      <c r="R385" s="73">
        <f>R386</f>
        <v>0</v>
      </c>
      <c r="S385" s="74">
        <f>S386</f>
        <v>0</v>
      </c>
    </row>
    <row r="386" spans="1:19" s="6" customFormat="1" ht="29.25" customHeight="1">
      <c r="A386" s="110"/>
      <c r="B386" s="110"/>
      <c r="C386" s="111" t="s">
        <v>110</v>
      </c>
      <c r="D386" s="60" t="s">
        <v>208</v>
      </c>
      <c r="E386" s="92">
        <v>278290</v>
      </c>
      <c r="F386" s="87">
        <v>300000</v>
      </c>
      <c r="G386" s="87">
        <v>300000</v>
      </c>
      <c r="H386" s="87">
        <v>0</v>
      </c>
      <c r="I386" s="87">
        <v>0</v>
      </c>
      <c r="J386" s="87">
        <v>300000</v>
      </c>
      <c r="K386" s="87">
        <v>0</v>
      </c>
      <c r="L386" s="87">
        <v>0</v>
      </c>
      <c r="M386" s="87">
        <v>0</v>
      </c>
      <c r="N386" s="87">
        <v>0</v>
      </c>
      <c r="O386" s="87">
        <v>0</v>
      </c>
      <c r="P386" s="96">
        <v>0</v>
      </c>
      <c r="Q386" s="93">
        <v>0</v>
      </c>
      <c r="R386" s="73">
        <v>0</v>
      </c>
      <c r="S386" s="74">
        <v>0</v>
      </c>
    </row>
    <row r="387" spans="1:19" s="6" customFormat="1" ht="18" customHeight="1">
      <c r="A387" s="110"/>
      <c r="B387" s="110" t="s">
        <v>214</v>
      </c>
      <c r="C387" s="111"/>
      <c r="D387" s="59" t="s">
        <v>216</v>
      </c>
      <c r="E387" s="87">
        <f aca="true" t="shared" si="77" ref="E387:S387">E388+E389</f>
        <v>8000</v>
      </c>
      <c r="F387" s="87">
        <f t="shared" si="77"/>
        <v>11000</v>
      </c>
      <c r="G387" s="87">
        <f t="shared" si="77"/>
        <v>0</v>
      </c>
      <c r="H387" s="87">
        <f t="shared" si="77"/>
        <v>0</v>
      </c>
      <c r="I387" s="87">
        <f t="shared" si="77"/>
        <v>0</v>
      </c>
      <c r="J387" s="87">
        <f t="shared" si="77"/>
        <v>0</v>
      </c>
      <c r="K387" s="87">
        <f t="shared" si="77"/>
        <v>0</v>
      </c>
      <c r="L387" s="87">
        <f t="shared" si="77"/>
        <v>0</v>
      </c>
      <c r="M387" s="87">
        <f t="shared" si="77"/>
        <v>0</v>
      </c>
      <c r="N387" s="87">
        <f t="shared" si="77"/>
        <v>0</v>
      </c>
      <c r="O387" s="87">
        <f t="shared" si="77"/>
        <v>11000</v>
      </c>
      <c r="P387" s="92">
        <f t="shared" si="77"/>
        <v>11000</v>
      </c>
      <c r="Q387" s="93">
        <f t="shared" si="77"/>
        <v>0</v>
      </c>
      <c r="R387" s="73">
        <f t="shared" si="77"/>
        <v>0</v>
      </c>
      <c r="S387" s="74">
        <f t="shared" si="77"/>
        <v>0</v>
      </c>
    </row>
    <row r="388" spans="1:19" s="6" customFormat="1" ht="12" customHeight="1">
      <c r="A388" s="110"/>
      <c r="B388" s="110"/>
      <c r="C388" s="110" t="s">
        <v>39</v>
      </c>
      <c r="D388" s="60" t="s">
        <v>181</v>
      </c>
      <c r="E388" s="94">
        <v>2000</v>
      </c>
      <c r="F388" s="87">
        <v>0</v>
      </c>
      <c r="G388" s="87">
        <v>0</v>
      </c>
      <c r="H388" s="87">
        <v>0</v>
      </c>
      <c r="I388" s="87">
        <v>0</v>
      </c>
      <c r="J388" s="94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92">
        <v>0</v>
      </c>
      <c r="Q388" s="93">
        <v>0</v>
      </c>
      <c r="R388" s="73">
        <v>0</v>
      </c>
      <c r="S388" s="74">
        <v>0</v>
      </c>
    </row>
    <row r="389" spans="1:19" s="6" customFormat="1" ht="21" customHeight="1">
      <c r="A389" s="110"/>
      <c r="B389" s="110"/>
      <c r="C389" s="110" t="s">
        <v>15</v>
      </c>
      <c r="D389" s="60" t="s">
        <v>165</v>
      </c>
      <c r="E389" s="92">
        <v>6000</v>
      </c>
      <c r="F389" s="87">
        <v>11000</v>
      </c>
      <c r="G389" s="87">
        <v>0</v>
      </c>
      <c r="H389" s="87">
        <v>0</v>
      </c>
      <c r="I389" s="87">
        <v>0</v>
      </c>
      <c r="J389" s="92">
        <v>0</v>
      </c>
      <c r="K389" s="87">
        <v>0</v>
      </c>
      <c r="L389" s="87">
        <v>0</v>
      </c>
      <c r="M389" s="87">
        <v>0</v>
      </c>
      <c r="N389" s="87">
        <v>0</v>
      </c>
      <c r="O389" s="87">
        <v>11000</v>
      </c>
      <c r="P389" s="87">
        <v>11000</v>
      </c>
      <c r="Q389" s="93">
        <v>0</v>
      </c>
      <c r="R389" s="73">
        <v>0</v>
      </c>
      <c r="S389" s="74">
        <v>0</v>
      </c>
    </row>
    <row r="390" spans="1:19" s="6" customFormat="1" ht="11.25" customHeight="1">
      <c r="A390" s="110"/>
      <c r="B390" s="110" t="s">
        <v>111</v>
      </c>
      <c r="C390" s="111"/>
      <c r="D390" s="59" t="s">
        <v>117</v>
      </c>
      <c r="E390" s="92">
        <f aca="true" t="shared" si="78" ref="E390:P390">E391+E392+E393</f>
        <v>64027</v>
      </c>
      <c r="F390" s="87">
        <f t="shared" si="78"/>
        <v>200000</v>
      </c>
      <c r="G390" s="92">
        <f t="shared" si="78"/>
        <v>50000</v>
      </c>
      <c r="H390" s="87">
        <f t="shared" si="78"/>
        <v>0</v>
      </c>
      <c r="I390" s="87">
        <f t="shared" si="78"/>
        <v>0</v>
      </c>
      <c r="J390" s="92">
        <f t="shared" si="78"/>
        <v>50000</v>
      </c>
      <c r="K390" s="87">
        <f t="shared" si="78"/>
        <v>0</v>
      </c>
      <c r="L390" s="87">
        <f t="shared" si="78"/>
        <v>0</v>
      </c>
      <c r="M390" s="87">
        <f t="shared" si="78"/>
        <v>0</v>
      </c>
      <c r="N390" s="87">
        <f t="shared" si="78"/>
        <v>0</v>
      </c>
      <c r="O390" s="87">
        <f t="shared" si="78"/>
        <v>150000</v>
      </c>
      <c r="P390" s="92">
        <f t="shared" si="78"/>
        <v>150000</v>
      </c>
      <c r="Q390" s="93">
        <f>+Q391+Q392+Q393</f>
        <v>0</v>
      </c>
      <c r="R390" s="73">
        <f>R391+R392+R393</f>
        <v>0</v>
      </c>
      <c r="S390" s="74">
        <f>S391+S392+S393</f>
        <v>0</v>
      </c>
    </row>
    <row r="391" spans="1:19" s="6" customFormat="1" ht="48.75" customHeight="1">
      <c r="A391" s="110"/>
      <c r="B391" s="110"/>
      <c r="C391" s="111" t="s">
        <v>80</v>
      </c>
      <c r="D391" s="61" t="s">
        <v>194</v>
      </c>
      <c r="E391" s="92">
        <v>33900</v>
      </c>
      <c r="F391" s="87">
        <v>37000</v>
      </c>
      <c r="G391" s="87">
        <v>37000</v>
      </c>
      <c r="H391" s="87">
        <v>0</v>
      </c>
      <c r="I391" s="87">
        <v>0</v>
      </c>
      <c r="J391" s="87">
        <v>37000</v>
      </c>
      <c r="K391" s="87">
        <v>0</v>
      </c>
      <c r="L391" s="87">
        <v>0</v>
      </c>
      <c r="M391" s="87">
        <v>0</v>
      </c>
      <c r="N391" s="87">
        <v>0</v>
      </c>
      <c r="O391" s="87">
        <v>0</v>
      </c>
      <c r="P391" s="96">
        <v>0</v>
      </c>
      <c r="Q391" s="93">
        <v>0</v>
      </c>
      <c r="R391" s="73">
        <v>0</v>
      </c>
      <c r="S391" s="74">
        <v>0</v>
      </c>
    </row>
    <row r="392" spans="1:19" s="6" customFormat="1" ht="69.75" customHeight="1">
      <c r="A392" s="110"/>
      <c r="B392" s="110"/>
      <c r="C392" s="112" t="s">
        <v>57</v>
      </c>
      <c r="D392" s="65" t="s">
        <v>187</v>
      </c>
      <c r="E392" s="92">
        <v>0</v>
      </c>
      <c r="F392" s="87">
        <v>13000</v>
      </c>
      <c r="G392" s="87">
        <v>13000</v>
      </c>
      <c r="H392" s="87">
        <v>0</v>
      </c>
      <c r="I392" s="87">
        <v>0</v>
      </c>
      <c r="J392" s="87">
        <v>13000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96">
        <v>0</v>
      </c>
      <c r="Q392" s="93">
        <v>0</v>
      </c>
      <c r="R392" s="73">
        <v>0</v>
      </c>
      <c r="S392" s="74">
        <v>0</v>
      </c>
    </row>
    <row r="393" spans="1:19" s="6" customFormat="1" ht="21" customHeight="1">
      <c r="A393" s="110"/>
      <c r="B393" s="110"/>
      <c r="C393" s="112" t="s">
        <v>15</v>
      </c>
      <c r="D393" s="60" t="s">
        <v>165</v>
      </c>
      <c r="E393" s="92">
        <v>30127</v>
      </c>
      <c r="F393" s="87">
        <v>150000</v>
      </c>
      <c r="G393" s="87">
        <v>0</v>
      </c>
      <c r="H393" s="87">
        <v>0</v>
      </c>
      <c r="I393" s="87">
        <v>0</v>
      </c>
      <c r="J393" s="92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150000</v>
      </c>
      <c r="P393" s="87">
        <v>150000</v>
      </c>
      <c r="Q393" s="93">
        <v>0</v>
      </c>
      <c r="R393" s="73">
        <v>0</v>
      </c>
      <c r="S393" s="74">
        <v>0</v>
      </c>
    </row>
    <row r="394" spans="1:19" s="44" customFormat="1" ht="19.5" customHeight="1">
      <c r="A394" s="110" t="s">
        <v>112</v>
      </c>
      <c r="B394" s="110"/>
      <c r="C394" s="112"/>
      <c r="D394" s="59" t="s">
        <v>163</v>
      </c>
      <c r="E394" s="92">
        <f aca="true" t="shared" si="79" ref="E394:O394">E395</f>
        <v>1884700</v>
      </c>
      <c r="F394" s="87">
        <f t="shared" si="79"/>
        <v>91000</v>
      </c>
      <c r="G394" s="92">
        <f t="shared" si="79"/>
        <v>91000</v>
      </c>
      <c r="H394" s="87">
        <f t="shared" si="79"/>
        <v>17000</v>
      </c>
      <c r="I394" s="87">
        <f t="shared" si="79"/>
        <v>46500</v>
      </c>
      <c r="J394" s="92">
        <f t="shared" si="79"/>
        <v>27500</v>
      </c>
      <c r="K394" s="87">
        <f t="shared" si="79"/>
        <v>0</v>
      </c>
      <c r="L394" s="87">
        <f>L395</f>
        <v>0</v>
      </c>
      <c r="M394" s="87">
        <f>M395</f>
        <v>0</v>
      </c>
      <c r="N394" s="87">
        <f>N395</f>
        <v>0</v>
      </c>
      <c r="O394" s="87">
        <f t="shared" si="79"/>
        <v>0</v>
      </c>
      <c r="P394" s="96">
        <f>P395</f>
        <v>0</v>
      </c>
      <c r="Q394" s="93">
        <f>Q395</f>
        <v>0</v>
      </c>
      <c r="R394" s="73">
        <f>R395</f>
        <v>0</v>
      </c>
      <c r="S394" s="74">
        <f>S395</f>
        <v>0</v>
      </c>
    </row>
    <row r="395" spans="1:19" s="7" customFormat="1" ht="11.25" customHeight="1">
      <c r="A395" s="110"/>
      <c r="B395" s="110" t="s">
        <v>113</v>
      </c>
      <c r="C395" s="112"/>
      <c r="D395" s="59" t="s">
        <v>117</v>
      </c>
      <c r="E395" s="94">
        <f aca="true" t="shared" si="80" ref="E395:O395">E396+E397+E398+E399+E400+E401+E402+E403+E404+E405+E406</f>
        <v>1884700</v>
      </c>
      <c r="F395" s="87">
        <f t="shared" si="80"/>
        <v>91000</v>
      </c>
      <c r="G395" s="92">
        <f t="shared" si="80"/>
        <v>91000</v>
      </c>
      <c r="H395" s="87">
        <f t="shared" si="80"/>
        <v>17000</v>
      </c>
      <c r="I395" s="87">
        <f t="shared" si="80"/>
        <v>46500</v>
      </c>
      <c r="J395" s="92">
        <f t="shared" si="80"/>
        <v>27500</v>
      </c>
      <c r="K395" s="87">
        <f t="shared" si="80"/>
        <v>0</v>
      </c>
      <c r="L395" s="87">
        <f t="shared" si="80"/>
        <v>0</v>
      </c>
      <c r="M395" s="87">
        <f t="shared" si="80"/>
        <v>0</v>
      </c>
      <c r="N395" s="87">
        <f t="shared" si="80"/>
        <v>0</v>
      </c>
      <c r="O395" s="87">
        <f t="shared" si="80"/>
        <v>0</v>
      </c>
      <c r="P395" s="95">
        <f>P396+P397+P398+P399+P400+P401+P402+P403+P404+P405+P406</f>
        <v>0</v>
      </c>
      <c r="Q395" s="93">
        <f>Q396+Q397+Q398+Q399+Q400+Q401+Q402+Q403+Q404+Q405+Q406</f>
        <v>0</v>
      </c>
      <c r="R395" s="75">
        <f>R396+R397+R398+R399+R400+R401+R402+R403+R404+R405+R406</f>
        <v>0</v>
      </c>
      <c r="S395" s="74">
        <f>S396+S397+S398+S399+S400+S401+S402+S403+S404+S405+S406</f>
        <v>0</v>
      </c>
    </row>
    <row r="396" spans="1:19" s="6" customFormat="1" ht="51.75" customHeight="1">
      <c r="A396" s="110"/>
      <c r="B396" s="110"/>
      <c r="C396" s="112" t="s">
        <v>80</v>
      </c>
      <c r="D396" s="61" t="s">
        <v>194</v>
      </c>
      <c r="E396" s="92">
        <v>21037.6</v>
      </c>
      <c r="F396" s="87">
        <v>20000</v>
      </c>
      <c r="G396" s="87">
        <v>20000</v>
      </c>
      <c r="H396" s="87">
        <v>0</v>
      </c>
      <c r="I396" s="87">
        <v>0</v>
      </c>
      <c r="J396" s="87">
        <v>20000</v>
      </c>
      <c r="K396" s="87">
        <v>0</v>
      </c>
      <c r="L396" s="87">
        <v>0</v>
      </c>
      <c r="M396" s="87">
        <v>0</v>
      </c>
      <c r="N396" s="87">
        <v>0</v>
      </c>
      <c r="O396" s="87">
        <v>0</v>
      </c>
      <c r="P396" s="96">
        <v>0</v>
      </c>
      <c r="Q396" s="93">
        <v>0</v>
      </c>
      <c r="R396" s="73">
        <v>0</v>
      </c>
      <c r="S396" s="74">
        <v>0</v>
      </c>
    </row>
    <row r="397" spans="1:19" s="6" customFormat="1" ht="70.5" customHeight="1">
      <c r="A397" s="110"/>
      <c r="B397" s="110"/>
      <c r="C397" s="111" t="s">
        <v>57</v>
      </c>
      <c r="D397" s="65" t="s">
        <v>187</v>
      </c>
      <c r="E397" s="92">
        <v>200</v>
      </c>
      <c r="F397" s="87">
        <v>7500</v>
      </c>
      <c r="G397" s="87">
        <v>7500</v>
      </c>
      <c r="H397" s="87">
        <v>0</v>
      </c>
      <c r="I397" s="87">
        <v>0</v>
      </c>
      <c r="J397" s="87">
        <v>7500</v>
      </c>
      <c r="K397" s="87">
        <v>0</v>
      </c>
      <c r="L397" s="87">
        <v>0</v>
      </c>
      <c r="M397" s="87">
        <v>0</v>
      </c>
      <c r="N397" s="87">
        <v>0</v>
      </c>
      <c r="O397" s="87">
        <v>0</v>
      </c>
      <c r="P397" s="96">
        <v>0</v>
      </c>
      <c r="Q397" s="93">
        <v>0</v>
      </c>
      <c r="R397" s="73">
        <v>0</v>
      </c>
      <c r="S397" s="74">
        <v>0</v>
      </c>
    </row>
    <row r="398" spans="1:19" s="6" customFormat="1" ht="18.75" customHeight="1">
      <c r="A398" s="110"/>
      <c r="B398" s="110"/>
      <c r="C398" s="111" t="s">
        <v>21</v>
      </c>
      <c r="D398" s="60" t="s">
        <v>169</v>
      </c>
      <c r="E398" s="92">
        <v>8000</v>
      </c>
      <c r="F398" s="87">
        <v>17000</v>
      </c>
      <c r="G398" s="87">
        <v>17000</v>
      </c>
      <c r="H398" s="87">
        <v>17000</v>
      </c>
      <c r="I398" s="87">
        <v>0</v>
      </c>
      <c r="J398" s="92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96">
        <v>0</v>
      </c>
      <c r="Q398" s="93">
        <v>0</v>
      </c>
      <c r="R398" s="73">
        <v>0</v>
      </c>
      <c r="S398" s="74">
        <v>0</v>
      </c>
    </row>
    <row r="399" spans="1:19" s="6" customFormat="1" ht="19.5" customHeight="1">
      <c r="A399" s="110"/>
      <c r="B399" s="110"/>
      <c r="C399" s="111" t="s">
        <v>22</v>
      </c>
      <c r="D399" s="60" t="s">
        <v>170</v>
      </c>
      <c r="E399" s="92">
        <v>11000</v>
      </c>
      <c r="F399" s="87">
        <v>6000</v>
      </c>
      <c r="G399" s="87">
        <v>6000</v>
      </c>
      <c r="H399" s="87">
        <v>0</v>
      </c>
      <c r="I399" s="87">
        <v>6000</v>
      </c>
      <c r="J399" s="92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96">
        <v>0</v>
      </c>
      <c r="Q399" s="93">
        <v>0</v>
      </c>
      <c r="R399" s="73">
        <v>0</v>
      </c>
      <c r="S399" s="74">
        <v>0</v>
      </c>
    </row>
    <row r="400" spans="1:19" s="6" customFormat="1" ht="10.5" customHeight="1">
      <c r="A400" s="110"/>
      <c r="B400" s="110"/>
      <c r="C400" s="111" t="s">
        <v>31</v>
      </c>
      <c r="D400" s="60" t="s">
        <v>176</v>
      </c>
      <c r="E400" s="92">
        <v>0</v>
      </c>
      <c r="F400" s="87">
        <v>10000</v>
      </c>
      <c r="G400" s="87">
        <v>10000</v>
      </c>
      <c r="H400" s="87">
        <v>0</v>
      </c>
      <c r="I400" s="87">
        <v>10000</v>
      </c>
      <c r="J400" s="92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96">
        <v>0</v>
      </c>
      <c r="Q400" s="93">
        <v>0</v>
      </c>
      <c r="R400" s="73">
        <v>0</v>
      </c>
      <c r="S400" s="74">
        <v>0</v>
      </c>
    </row>
    <row r="401" spans="1:19" s="6" customFormat="1" ht="11.25" customHeight="1">
      <c r="A401" s="110"/>
      <c r="B401" s="110"/>
      <c r="C401" s="111" t="s">
        <v>23</v>
      </c>
      <c r="D401" s="60" t="s">
        <v>171</v>
      </c>
      <c r="E401" s="92">
        <v>26962.4</v>
      </c>
      <c r="F401" s="87">
        <v>25000</v>
      </c>
      <c r="G401" s="87">
        <v>25000</v>
      </c>
      <c r="H401" s="87">
        <v>0</v>
      </c>
      <c r="I401" s="87">
        <v>25000</v>
      </c>
      <c r="J401" s="92">
        <v>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96">
        <v>0</v>
      </c>
      <c r="Q401" s="93">
        <v>0</v>
      </c>
      <c r="R401" s="73">
        <v>0</v>
      </c>
      <c r="S401" s="74">
        <v>0</v>
      </c>
    </row>
    <row r="402" spans="1:19" s="6" customFormat="1" ht="19.5" customHeight="1">
      <c r="A402" s="110"/>
      <c r="B402" s="110"/>
      <c r="C402" s="111" t="s">
        <v>34</v>
      </c>
      <c r="D402" s="60" t="s">
        <v>175</v>
      </c>
      <c r="E402" s="92">
        <v>1000</v>
      </c>
      <c r="F402" s="87">
        <v>1000</v>
      </c>
      <c r="G402" s="87">
        <v>1000</v>
      </c>
      <c r="H402" s="87">
        <v>0</v>
      </c>
      <c r="I402" s="87">
        <v>1000</v>
      </c>
      <c r="J402" s="92">
        <v>0</v>
      </c>
      <c r="K402" s="87">
        <v>0</v>
      </c>
      <c r="L402" s="87">
        <v>0</v>
      </c>
      <c r="M402" s="87">
        <v>0</v>
      </c>
      <c r="N402" s="87">
        <v>0</v>
      </c>
      <c r="O402" s="87">
        <v>0</v>
      </c>
      <c r="P402" s="96">
        <v>0</v>
      </c>
      <c r="Q402" s="93">
        <v>0</v>
      </c>
      <c r="R402" s="73">
        <v>0</v>
      </c>
      <c r="S402" s="74">
        <v>0</v>
      </c>
    </row>
    <row r="403" spans="1:19" s="6" customFormat="1" ht="11.25" customHeight="1">
      <c r="A403" s="110"/>
      <c r="B403" s="119"/>
      <c r="C403" s="110" t="s">
        <v>14</v>
      </c>
      <c r="D403" s="63" t="s">
        <v>164</v>
      </c>
      <c r="E403" s="92">
        <v>4500</v>
      </c>
      <c r="F403" s="87">
        <v>4500</v>
      </c>
      <c r="G403" s="87">
        <v>4500</v>
      </c>
      <c r="H403" s="87">
        <v>0</v>
      </c>
      <c r="I403" s="87">
        <v>4500</v>
      </c>
      <c r="J403" s="92">
        <v>0</v>
      </c>
      <c r="K403" s="87">
        <v>0</v>
      </c>
      <c r="L403" s="87">
        <v>0</v>
      </c>
      <c r="M403" s="87">
        <v>0</v>
      </c>
      <c r="N403" s="87">
        <v>0</v>
      </c>
      <c r="O403" s="87">
        <v>0</v>
      </c>
      <c r="P403" s="96">
        <v>0</v>
      </c>
      <c r="Q403" s="93">
        <v>0</v>
      </c>
      <c r="R403" s="73">
        <v>0</v>
      </c>
      <c r="S403" s="74">
        <v>0</v>
      </c>
    </row>
    <row r="404" spans="1:19" s="6" customFormat="1" ht="21.75" customHeight="1">
      <c r="A404" s="110"/>
      <c r="B404" s="119"/>
      <c r="C404" s="110" t="s">
        <v>15</v>
      </c>
      <c r="D404" s="60" t="s">
        <v>165</v>
      </c>
      <c r="E404" s="92">
        <v>609000</v>
      </c>
      <c r="F404" s="87">
        <v>0</v>
      </c>
      <c r="G404" s="87">
        <v>0</v>
      </c>
      <c r="H404" s="87">
        <v>0</v>
      </c>
      <c r="I404" s="87">
        <v>0</v>
      </c>
      <c r="J404" s="92">
        <v>0</v>
      </c>
      <c r="K404" s="87">
        <v>0</v>
      </c>
      <c r="L404" s="87">
        <v>0</v>
      </c>
      <c r="M404" s="87">
        <v>0</v>
      </c>
      <c r="N404" s="87">
        <v>0</v>
      </c>
      <c r="O404" s="87">
        <v>0</v>
      </c>
      <c r="P404" s="96">
        <v>0</v>
      </c>
      <c r="Q404" s="93">
        <v>0</v>
      </c>
      <c r="R404" s="73">
        <v>0</v>
      </c>
      <c r="S404" s="74">
        <v>0</v>
      </c>
    </row>
    <row r="405" spans="1:22" s="7" customFormat="1" ht="21.75" customHeight="1">
      <c r="A405" s="111"/>
      <c r="B405" s="110"/>
      <c r="C405" s="112" t="s">
        <v>107</v>
      </c>
      <c r="D405" s="60" t="s">
        <v>165</v>
      </c>
      <c r="E405" s="94">
        <v>500000</v>
      </c>
      <c r="F405" s="87">
        <v>0</v>
      </c>
      <c r="G405" s="87">
        <v>0</v>
      </c>
      <c r="H405" s="87">
        <v>0</v>
      </c>
      <c r="I405" s="87">
        <v>0</v>
      </c>
      <c r="J405" s="94">
        <v>0</v>
      </c>
      <c r="K405" s="87">
        <v>0</v>
      </c>
      <c r="L405" s="87">
        <v>0</v>
      </c>
      <c r="M405" s="87">
        <v>0</v>
      </c>
      <c r="N405" s="87">
        <v>0</v>
      </c>
      <c r="O405" s="87">
        <v>0</v>
      </c>
      <c r="P405" s="101">
        <v>0</v>
      </c>
      <c r="Q405" s="93">
        <v>0</v>
      </c>
      <c r="R405" s="75">
        <v>0</v>
      </c>
      <c r="S405" s="74">
        <v>0</v>
      </c>
      <c r="V405" s="47"/>
    </row>
    <row r="406" spans="1:19" s="6" customFormat="1" ht="21.75" customHeight="1">
      <c r="A406" s="120"/>
      <c r="B406" s="121"/>
      <c r="C406" s="120" t="s">
        <v>108</v>
      </c>
      <c r="D406" s="69" t="s">
        <v>165</v>
      </c>
      <c r="E406" s="102">
        <v>703000</v>
      </c>
      <c r="F406" s="88">
        <v>0</v>
      </c>
      <c r="G406" s="88">
        <v>0</v>
      </c>
      <c r="H406" s="88">
        <v>0</v>
      </c>
      <c r="I406" s="88">
        <v>0</v>
      </c>
      <c r="J406" s="103">
        <v>0</v>
      </c>
      <c r="K406" s="88">
        <v>0</v>
      </c>
      <c r="L406" s="88">
        <v>0</v>
      </c>
      <c r="M406" s="88">
        <v>0</v>
      </c>
      <c r="N406" s="88">
        <v>0</v>
      </c>
      <c r="O406" s="88">
        <v>0</v>
      </c>
      <c r="P406" s="104">
        <v>0</v>
      </c>
      <c r="Q406" s="105">
        <v>0</v>
      </c>
      <c r="R406" s="78">
        <v>0</v>
      </c>
      <c r="S406" s="79">
        <v>0</v>
      </c>
    </row>
    <row r="407" spans="6:19" ht="6.75" customHeight="1">
      <c r="F407" s="28"/>
      <c r="G407" s="48"/>
      <c r="H407" s="48"/>
      <c r="I407" s="28"/>
      <c r="J407" s="28"/>
      <c r="K407" s="28"/>
      <c r="L407" s="28"/>
      <c r="M407" s="89"/>
      <c r="N407" s="51"/>
      <c r="O407" s="28"/>
      <c r="R407" s="80"/>
      <c r="S407" s="80"/>
    </row>
    <row r="408" spans="1:19" s="6" customFormat="1" ht="9.75">
      <c r="A408" s="165" t="s">
        <v>201</v>
      </c>
      <c r="B408" s="166"/>
      <c r="C408" s="166"/>
      <c r="D408" s="167"/>
      <c r="E408" s="26">
        <f aca="true" t="shared" si="81" ref="E408:R408">E394+E382+E359+E351+E328+E258+E237+E146+E143+E140+E135+E116+E104+E64+E58+E51+E32+E29+E12</f>
        <v>20694229.96</v>
      </c>
      <c r="F408" s="20">
        <f t="shared" si="81"/>
        <v>25358303</v>
      </c>
      <c r="G408" s="21">
        <f t="shared" si="81"/>
        <v>16622045</v>
      </c>
      <c r="H408" s="20">
        <f t="shared" si="81"/>
        <v>8697085</v>
      </c>
      <c r="I408" s="23">
        <f t="shared" si="81"/>
        <v>3071412</v>
      </c>
      <c r="J408" s="21">
        <f t="shared" si="81"/>
        <v>423566</v>
      </c>
      <c r="K408" s="20">
        <f t="shared" si="81"/>
        <v>3866632</v>
      </c>
      <c r="L408" s="20">
        <f t="shared" si="81"/>
        <v>503350</v>
      </c>
      <c r="M408" s="20">
        <f t="shared" si="81"/>
        <v>0</v>
      </c>
      <c r="N408" s="22">
        <f t="shared" si="81"/>
        <v>60000</v>
      </c>
      <c r="O408" s="20">
        <f t="shared" si="81"/>
        <v>8736258</v>
      </c>
      <c r="P408" s="55">
        <f t="shared" si="81"/>
        <v>4757600</v>
      </c>
      <c r="Q408" s="55">
        <f t="shared" si="81"/>
        <v>3500000</v>
      </c>
      <c r="R408" s="27">
        <f t="shared" si="81"/>
        <v>0</v>
      </c>
      <c r="S408" s="27">
        <f>S394+S382+S359+S351+S328+S258+S237+S146+S143+S140+S116+S104+S64+S58+S51+S32+S29+S12</f>
        <v>0</v>
      </c>
    </row>
    <row r="409" spans="1:19" s="6" customFormat="1" ht="9.75">
      <c r="A409" s="122"/>
      <c r="B409" s="122"/>
      <c r="C409" s="122"/>
      <c r="D409" s="29"/>
      <c r="E409" s="30"/>
      <c r="F409" s="30"/>
      <c r="G409" s="30"/>
      <c r="H409" s="30"/>
      <c r="I409" s="30"/>
      <c r="J409" s="30"/>
      <c r="K409" s="30"/>
      <c r="L409" s="30"/>
      <c r="M409" s="90"/>
      <c r="N409" s="52"/>
      <c r="O409" s="30"/>
      <c r="P409" s="56"/>
      <c r="Q409" s="56"/>
      <c r="R409" s="81"/>
      <c r="S409" s="81"/>
    </row>
    <row r="410" spans="1:19" s="25" customFormat="1" ht="31.5" customHeight="1">
      <c r="A410" s="123"/>
      <c r="B410" s="123"/>
      <c r="C410" s="124">
        <v>992</v>
      </c>
      <c r="D410" s="148" t="s">
        <v>288</v>
      </c>
      <c r="E410" s="143">
        <v>360000</v>
      </c>
      <c r="F410" s="143">
        <v>200000</v>
      </c>
      <c r="G410" s="143">
        <v>0</v>
      </c>
      <c r="H410" s="143">
        <v>0</v>
      </c>
      <c r="I410" s="143">
        <v>0</v>
      </c>
      <c r="J410" s="143">
        <v>0</v>
      </c>
      <c r="K410" s="143">
        <v>0</v>
      </c>
      <c r="L410" s="143">
        <v>0</v>
      </c>
      <c r="M410" s="143">
        <v>0</v>
      </c>
      <c r="N410" s="149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</row>
    <row r="411" spans="1:19" s="10" customFormat="1" ht="12">
      <c r="A411" s="5"/>
      <c r="B411" s="5"/>
      <c r="C411" s="5"/>
      <c r="M411" s="80"/>
      <c r="N411" s="53"/>
      <c r="P411" s="47"/>
      <c r="Q411" s="47"/>
      <c r="R411" s="81"/>
      <c r="S411" s="81"/>
    </row>
    <row r="412" spans="1:19" s="24" customFormat="1" ht="9.75">
      <c r="A412" s="168" t="s">
        <v>289</v>
      </c>
      <c r="B412" s="168"/>
      <c r="C412" s="168"/>
      <c r="D412" s="168"/>
      <c r="E412" s="57">
        <f aca="true" t="shared" si="82" ref="E412:S412">E410+E408</f>
        <v>21054229.96</v>
      </c>
      <c r="F412" s="57">
        <f t="shared" si="82"/>
        <v>25558303</v>
      </c>
      <c r="G412" s="57">
        <f t="shared" si="82"/>
        <v>16622045</v>
      </c>
      <c r="H412" s="57">
        <f t="shared" si="82"/>
        <v>8697085</v>
      </c>
      <c r="I412" s="57">
        <f t="shared" si="82"/>
        <v>3071412</v>
      </c>
      <c r="J412" s="70">
        <f t="shared" si="82"/>
        <v>423566</v>
      </c>
      <c r="K412" s="57">
        <f t="shared" si="82"/>
        <v>3866632</v>
      </c>
      <c r="L412" s="57">
        <f t="shared" si="82"/>
        <v>503350</v>
      </c>
      <c r="M412" s="91">
        <f t="shared" si="82"/>
        <v>0</v>
      </c>
      <c r="N412" s="57">
        <f t="shared" si="82"/>
        <v>60000</v>
      </c>
      <c r="O412" s="57">
        <f t="shared" si="82"/>
        <v>8736258</v>
      </c>
      <c r="P412" s="57">
        <f t="shared" si="82"/>
        <v>4757600</v>
      </c>
      <c r="Q412" s="57">
        <f t="shared" si="82"/>
        <v>3500000</v>
      </c>
      <c r="R412" s="82">
        <f t="shared" si="82"/>
        <v>0</v>
      </c>
      <c r="S412" s="82">
        <f t="shared" si="82"/>
        <v>0</v>
      </c>
    </row>
    <row r="413" spans="1:19" s="10" customFormat="1" ht="12">
      <c r="A413" s="5"/>
      <c r="B413" s="5"/>
      <c r="C413" s="5"/>
      <c r="M413" s="80"/>
      <c r="N413" s="53"/>
      <c r="P413" s="31"/>
      <c r="Q413" s="31"/>
      <c r="R413" s="31"/>
      <c r="S413" s="31"/>
    </row>
    <row r="414" spans="1:19" s="10" customFormat="1" ht="12">
      <c r="A414" s="5"/>
      <c r="B414" s="5"/>
      <c r="C414" s="5"/>
      <c r="M414" s="80"/>
      <c r="N414" s="53"/>
      <c r="P414" s="31"/>
      <c r="Q414" s="31"/>
      <c r="R414" s="31"/>
      <c r="S414" s="31"/>
    </row>
    <row r="415" spans="1:19" s="10" customFormat="1" ht="12">
      <c r="A415" s="5"/>
      <c r="B415" s="5"/>
      <c r="C415" s="5"/>
      <c r="M415" s="80"/>
      <c r="N415" s="53"/>
      <c r="P415" s="31"/>
      <c r="Q415" s="31"/>
      <c r="R415" s="31"/>
      <c r="S415" s="31"/>
    </row>
    <row r="416" spans="1:19" s="10" customFormat="1" ht="12">
      <c r="A416" s="5"/>
      <c r="B416" s="5"/>
      <c r="C416" s="5"/>
      <c r="D416" s="47"/>
      <c r="M416" s="80"/>
      <c r="N416" s="53"/>
      <c r="P416" s="31"/>
      <c r="Q416" s="31"/>
      <c r="R416" s="31"/>
      <c r="S416" s="31"/>
    </row>
    <row r="417" spans="1:19" s="10" customFormat="1" ht="12">
      <c r="A417" s="5"/>
      <c r="B417" s="5"/>
      <c r="C417" s="5"/>
      <c r="M417" s="80"/>
      <c r="N417" s="53"/>
      <c r="P417" s="31"/>
      <c r="Q417" s="31"/>
      <c r="R417" s="31"/>
      <c r="S417" s="31"/>
    </row>
    <row r="418" spans="1:14" s="10" customFormat="1" ht="12">
      <c r="A418" s="5"/>
      <c r="B418" s="5"/>
      <c r="C418" s="5"/>
      <c r="M418" s="80"/>
      <c r="N418" s="53"/>
    </row>
    <row r="419" spans="1:14" s="10" customFormat="1" ht="12">
      <c r="A419" s="5"/>
      <c r="B419" s="5"/>
      <c r="C419" s="5"/>
      <c r="M419" s="80"/>
      <c r="N419" s="53"/>
    </row>
    <row r="420" spans="1:14" s="10" customFormat="1" ht="12">
      <c r="A420" s="5"/>
      <c r="B420" s="5"/>
      <c r="C420" s="5"/>
      <c r="M420" s="80"/>
      <c r="N420" s="53"/>
    </row>
    <row r="421" spans="1:14" s="10" customFormat="1" ht="12">
      <c r="A421" s="5"/>
      <c r="B421" s="5"/>
      <c r="C421" s="5"/>
      <c r="M421" s="80"/>
      <c r="N421" s="53"/>
    </row>
  </sheetData>
  <sheetProtection/>
  <mergeCells count="26">
    <mergeCell ref="A412:D412"/>
    <mergeCell ref="P6:S6"/>
    <mergeCell ref="H6:N6"/>
    <mergeCell ref="G5:S5"/>
    <mergeCell ref="P7:P10"/>
    <mergeCell ref="Q7:Q10"/>
    <mergeCell ref="R7:R10"/>
    <mergeCell ref="S7:S10"/>
    <mergeCell ref="K7:K10"/>
    <mergeCell ref="D5:D10"/>
    <mergeCell ref="E5:E10"/>
    <mergeCell ref="O6:O10"/>
    <mergeCell ref="A408:D408"/>
    <mergeCell ref="F5:F10"/>
    <mergeCell ref="H7:H10"/>
    <mergeCell ref="J7:J10"/>
    <mergeCell ref="A1:S1"/>
    <mergeCell ref="A2:S2"/>
    <mergeCell ref="G6:G10"/>
    <mergeCell ref="C5:C10"/>
    <mergeCell ref="I7:I10"/>
    <mergeCell ref="L7:L10"/>
    <mergeCell ref="M7:M10"/>
    <mergeCell ref="N7:N10"/>
    <mergeCell ref="B5:B10"/>
    <mergeCell ref="A5:A10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3">
      <selection activeCell="G18" sqref="G18"/>
    </sheetView>
  </sheetViews>
  <sheetFormatPr defaultColWidth="8.796875" defaultRowHeight="14.25"/>
  <cols>
    <col min="1" max="1" width="2.3984375" style="0" customWidth="1"/>
    <col min="2" max="2" width="20.09765625" style="0" customWidth="1"/>
    <col min="3" max="4" width="8.09765625" style="0" customWidth="1"/>
    <col min="5" max="5" width="8.09765625" style="4" customWidth="1"/>
    <col min="6" max="6" width="7.5" style="4" customWidth="1"/>
    <col min="7" max="7" width="7.3984375" style="0" customWidth="1"/>
    <col min="8" max="8" width="6.5" style="0" customWidth="1"/>
    <col min="9" max="9" width="7.3984375" style="0" customWidth="1"/>
    <col min="10" max="10" width="6.3984375" style="0" customWidth="1"/>
    <col min="11" max="11" width="4.19921875" style="0" customWidth="1"/>
    <col min="12" max="12" width="5.69921875" style="0" customWidth="1"/>
    <col min="13" max="15" width="7.5" style="0" customWidth="1"/>
    <col min="16" max="16" width="3.3984375" style="0" customWidth="1"/>
    <col min="17" max="17" width="2.8984375" style="0" customWidth="1"/>
  </cols>
  <sheetData>
    <row r="1" spans="1:17" ht="14.25">
      <c r="A1" s="1"/>
      <c r="B1" s="2"/>
      <c r="K1" s="186" t="s">
        <v>297</v>
      </c>
      <c r="L1" s="186"/>
      <c r="M1" s="186"/>
      <c r="N1" s="186"/>
      <c r="O1" s="186"/>
      <c r="P1" s="186"/>
      <c r="Q1" s="186"/>
    </row>
    <row r="2" spans="1:17" ht="14.25">
      <c r="A2" s="1"/>
      <c r="B2" s="2"/>
      <c r="K2" s="186" t="s">
        <v>299</v>
      </c>
      <c r="L2" s="186"/>
      <c r="M2" s="186"/>
      <c r="N2" s="186"/>
      <c r="O2" s="186"/>
      <c r="P2" s="186"/>
      <c r="Q2" s="186"/>
    </row>
    <row r="3" spans="1:17" ht="14.25">
      <c r="A3" s="1"/>
      <c r="B3" s="2"/>
      <c r="K3" s="186" t="s">
        <v>298</v>
      </c>
      <c r="L3" s="186"/>
      <c r="M3" s="186"/>
      <c r="N3" s="186"/>
      <c r="O3" s="186"/>
      <c r="P3" s="186"/>
      <c r="Q3" s="186"/>
    </row>
    <row r="4" spans="1:2" ht="14.25">
      <c r="A4" s="1"/>
      <c r="B4" s="2"/>
    </row>
    <row r="5" spans="1:17" ht="18">
      <c r="A5" s="177" t="s">
        <v>205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6" ht="18">
      <c r="A6" s="178" t="s">
        <v>203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7" ht="18">
      <c r="A7" s="179" t="s">
        <v>251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s="132" customFormat="1" ht="18">
      <c r="A8" s="131"/>
      <c r="B8" s="131"/>
      <c r="C8" s="131"/>
      <c r="D8" s="131"/>
      <c r="E8" s="144"/>
      <c r="F8" s="144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s="5" customFormat="1" ht="8.25">
      <c r="A9" s="160" t="s">
        <v>1</v>
      </c>
      <c r="B9" s="160" t="s">
        <v>4</v>
      </c>
      <c r="C9" s="160" t="s">
        <v>253</v>
      </c>
      <c r="D9" s="160" t="s">
        <v>254</v>
      </c>
      <c r="E9" s="188" t="s">
        <v>5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</row>
    <row r="10" spans="1:17" s="5" customFormat="1" ht="8.25">
      <c r="A10" s="161"/>
      <c r="B10" s="161"/>
      <c r="C10" s="161"/>
      <c r="D10" s="161"/>
      <c r="E10" s="180" t="s">
        <v>6</v>
      </c>
      <c r="F10" s="181" t="s">
        <v>7</v>
      </c>
      <c r="G10" s="181"/>
      <c r="H10" s="181"/>
      <c r="I10" s="181"/>
      <c r="J10" s="181"/>
      <c r="K10" s="181"/>
      <c r="L10" s="182"/>
      <c r="M10" s="183" t="s">
        <v>275</v>
      </c>
      <c r="N10" s="184" t="s">
        <v>7</v>
      </c>
      <c r="O10" s="184"/>
      <c r="P10" s="184"/>
      <c r="Q10" s="185"/>
    </row>
    <row r="11" spans="1:17" s="5" customFormat="1" ht="8.25">
      <c r="A11" s="161"/>
      <c r="B11" s="161"/>
      <c r="C11" s="161"/>
      <c r="D11" s="161"/>
      <c r="E11" s="161"/>
      <c r="F11" s="161" t="s">
        <v>260</v>
      </c>
      <c r="G11" s="161" t="s">
        <v>286</v>
      </c>
      <c r="H11" s="161" t="s">
        <v>255</v>
      </c>
      <c r="I11" s="161" t="s">
        <v>291</v>
      </c>
      <c r="J11" s="161" t="s">
        <v>259</v>
      </c>
      <c r="K11" s="161" t="s">
        <v>257</v>
      </c>
      <c r="L11" s="161" t="s">
        <v>8</v>
      </c>
      <c r="M11" s="161"/>
      <c r="N11" s="187" t="s">
        <v>272</v>
      </c>
      <c r="O11" s="187" t="s">
        <v>287</v>
      </c>
      <c r="P11" s="187" t="s">
        <v>256</v>
      </c>
      <c r="Q11" s="187" t="s">
        <v>290</v>
      </c>
    </row>
    <row r="12" spans="1:17" s="5" customFormat="1" ht="8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87"/>
      <c r="O12" s="187"/>
      <c r="P12" s="187"/>
      <c r="Q12" s="187"/>
    </row>
    <row r="13" spans="1:17" s="5" customFormat="1" ht="8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87"/>
      <c r="O13" s="187"/>
      <c r="P13" s="187"/>
      <c r="Q13" s="187"/>
    </row>
    <row r="14" spans="1:17" s="5" customFormat="1" ht="123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87"/>
      <c r="O14" s="187"/>
      <c r="P14" s="187"/>
      <c r="Q14" s="187"/>
    </row>
    <row r="15" spans="1:17" s="5" customFormat="1" ht="11.25" customHeight="1">
      <c r="A15" s="15" t="s">
        <v>9</v>
      </c>
      <c r="B15" s="15" t="s">
        <v>10</v>
      </c>
      <c r="C15" s="17">
        <v>3</v>
      </c>
      <c r="D15" s="18">
        <v>4</v>
      </c>
      <c r="E15" s="3">
        <v>5</v>
      </c>
      <c r="F15" s="3">
        <v>6</v>
      </c>
      <c r="G15" s="17">
        <v>7</v>
      </c>
      <c r="H15" s="17">
        <v>8</v>
      </c>
      <c r="I15" s="3">
        <v>9</v>
      </c>
      <c r="J15" s="19">
        <v>10</v>
      </c>
      <c r="K15" s="19">
        <v>11</v>
      </c>
      <c r="L15" s="19">
        <v>12</v>
      </c>
      <c r="M15" s="19">
        <v>13</v>
      </c>
      <c r="N15" s="3">
        <v>14</v>
      </c>
      <c r="O15" s="3">
        <v>15</v>
      </c>
      <c r="P15" s="3">
        <v>16</v>
      </c>
      <c r="Q15" s="3">
        <v>17</v>
      </c>
    </row>
    <row r="16" spans="1:17" s="126" customFormat="1" ht="11.25" customHeight="1">
      <c r="A16" s="134" t="s">
        <v>12</v>
      </c>
      <c r="B16" s="125" t="s">
        <v>114</v>
      </c>
      <c r="C16" s="127">
        <v>927405.01</v>
      </c>
      <c r="D16" s="128">
        <v>3711500</v>
      </c>
      <c r="E16" s="129">
        <v>181500</v>
      </c>
      <c r="F16" s="129">
        <v>0</v>
      </c>
      <c r="G16" s="127">
        <v>179000</v>
      </c>
      <c r="H16" s="127">
        <v>1500</v>
      </c>
      <c r="I16" s="135">
        <v>1000</v>
      </c>
      <c r="J16" s="128">
        <v>0</v>
      </c>
      <c r="K16" s="128">
        <v>0</v>
      </c>
      <c r="L16" s="128">
        <v>0</v>
      </c>
      <c r="M16" s="128">
        <v>3530000</v>
      </c>
      <c r="N16" s="129">
        <v>30000</v>
      </c>
      <c r="O16" s="129">
        <v>3500000</v>
      </c>
      <c r="P16" s="129">
        <v>0</v>
      </c>
      <c r="Q16" s="129">
        <v>0</v>
      </c>
    </row>
    <row r="17" spans="1:17" s="126" customFormat="1" ht="11.25" customHeight="1">
      <c r="A17" s="134" t="s">
        <v>24</v>
      </c>
      <c r="B17" s="125" t="s">
        <v>118</v>
      </c>
      <c r="C17" s="127">
        <v>7000</v>
      </c>
      <c r="D17" s="128">
        <v>0</v>
      </c>
      <c r="E17" s="129">
        <v>0</v>
      </c>
      <c r="F17" s="129">
        <v>0</v>
      </c>
      <c r="G17" s="127">
        <v>0</v>
      </c>
      <c r="H17" s="127">
        <v>0</v>
      </c>
      <c r="I17" s="135">
        <v>0</v>
      </c>
      <c r="J17" s="128">
        <v>0</v>
      </c>
      <c r="K17" s="128">
        <v>0</v>
      </c>
      <c r="L17" s="128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spans="1:17" s="35" customFormat="1" ht="11.25" customHeight="1">
      <c r="A18" s="38" t="s">
        <v>26</v>
      </c>
      <c r="B18" s="33" t="s">
        <v>217</v>
      </c>
      <c r="C18" s="34">
        <v>1165335</v>
      </c>
      <c r="D18" s="34">
        <v>4403250</v>
      </c>
      <c r="E18" s="145">
        <v>497250</v>
      </c>
      <c r="F18" s="145">
        <v>187550</v>
      </c>
      <c r="G18" s="34">
        <v>308700</v>
      </c>
      <c r="H18" s="34">
        <v>0</v>
      </c>
      <c r="I18" s="43">
        <v>1000</v>
      </c>
      <c r="J18" s="43">
        <v>0</v>
      </c>
      <c r="K18" s="43">
        <v>0</v>
      </c>
      <c r="L18" s="43">
        <v>0</v>
      </c>
      <c r="M18" s="43">
        <v>3906000</v>
      </c>
      <c r="N18" s="43">
        <v>3570000</v>
      </c>
      <c r="O18" s="43">
        <v>0</v>
      </c>
      <c r="P18" s="43">
        <v>0</v>
      </c>
      <c r="Q18" s="43">
        <v>0</v>
      </c>
    </row>
    <row r="19" spans="1:17" s="35" customFormat="1" ht="12" customHeight="1">
      <c r="A19" s="38" t="s">
        <v>37</v>
      </c>
      <c r="B19" s="33" t="s">
        <v>218</v>
      </c>
      <c r="C19" s="34">
        <v>133285.2</v>
      </c>
      <c r="D19" s="34">
        <v>91086</v>
      </c>
      <c r="E19" s="145">
        <v>66086</v>
      </c>
      <c r="F19" s="145">
        <v>0</v>
      </c>
      <c r="G19" s="34">
        <v>66086</v>
      </c>
      <c r="H19" s="34">
        <v>0</v>
      </c>
      <c r="I19" s="43">
        <v>0</v>
      </c>
      <c r="J19" s="43">
        <v>0</v>
      </c>
      <c r="K19" s="43">
        <v>0</v>
      </c>
      <c r="L19" s="43">
        <v>0</v>
      </c>
      <c r="M19" s="43">
        <v>25000</v>
      </c>
      <c r="N19" s="43">
        <v>25000</v>
      </c>
      <c r="O19" s="43">
        <v>0</v>
      </c>
      <c r="P19" s="43">
        <v>0</v>
      </c>
      <c r="Q19" s="43">
        <v>0</v>
      </c>
    </row>
    <row r="20" spans="1:17" s="35" customFormat="1" ht="12" customHeight="1">
      <c r="A20" s="38" t="s">
        <v>40</v>
      </c>
      <c r="B20" s="33" t="s">
        <v>219</v>
      </c>
      <c r="C20" s="34">
        <v>49500</v>
      </c>
      <c r="D20" s="34">
        <v>37500</v>
      </c>
      <c r="E20" s="145">
        <v>37500</v>
      </c>
      <c r="F20" s="145">
        <v>0</v>
      </c>
      <c r="G20" s="34">
        <v>37500</v>
      </c>
      <c r="H20" s="34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</row>
    <row r="21" spans="1:17" s="35" customFormat="1" ht="10.5" customHeight="1">
      <c r="A21" s="38" t="s">
        <v>43</v>
      </c>
      <c r="B21" s="33" t="s">
        <v>125</v>
      </c>
      <c r="C21" s="34">
        <v>2054059</v>
      </c>
      <c r="D21" s="34">
        <v>2148554</v>
      </c>
      <c r="E21" s="145">
        <v>2148554</v>
      </c>
      <c r="F21" s="145">
        <v>1519300</v>
      </c>
      <c r="G21" s="34">
        <v>491254</v>
      </c>
      <c r="H21" s="137">
        <v>0</v>
      </c>
      <c r="I21" s="34">
        <v>138000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</row>
    <row r="22" spans="1:17" s="35" customFormat="1" ht="39" customHeight="1">
      <c r="A22" s="38" t="s">
        <v>53</v>
      </c>
      <c r="B22" s="33" t="s">
        <v>128</v>
      </c>
      <c r="C22" s="34">
        <v>12395</v>
      </c>
      <c r="D22" s="34">
        <v>1025</v>
      </c>
      <c r="E22" s="146">
        <v>1025</v>
      </c>
      <c r="F22" s="146">
        <v>1025</v>
      </c>
      <c r="G22" s="37">
        <v>0</v>
      </c>
      <c r="H22" s="37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</row>
    <row r="23" spans="1:17" s="35" customFormat="1" ht="21.75" customHeight="1">
      <c r="A23" s="38" t="s">
        <v>55</v>
      </c>
      <c r="B23" s="39" t="s">
        <v>129</v>
      </c>
      <c r="C23" s="34">
        <v>789023</v>
      </c>
      <c r="D23" s="34">
        <v>981600</v>
      </c>
      <c r="E23" s="145">
        <v>205000</v>
      </c>
      <c r="F23" s="145">
        <v>4000</v>
      </c>
      <c r="G23" s="34">
        <v>181000</v>
      </c>
      <c r="H23" s="34">
        <v>0</v>
      </c>
      <c r="I23" s="43">
        <v>20000</v>
      </c>
      <c r="J23" s="43">
        <v>0</v>
      </c>
      <c r="K23" s="43">
        <v>0</v>
      </c>
      <c r="L23" s="43">
        <v>0</v>
      </c>
      <c r="M23" s="43">
        <v>776600</v>
      </c>
      <c r="N23" s="43">
        <v>776600</v>
      </c>
      <c r="O23" s="43">
        <v>0</v>
      </c>
      <c r="P23" s="43">
        <v>0</v>
      </c>
      <c r="Q23" s="43">
        <v>0</v>
      </c>
    </row>
    <row r="24" spans="1:17" s="35" customFormat="1" ht="69.75" customHeight="1">
      <c r="A24" s="38" t="s">
        <v>61</v>
      </c>
      <c r="B24" s="33" t="s">
        <v>206</v>
      </c>
      <c r="C24" s="34">
        <v>65000</v>
      </c>
      <c r="D24" s="34">
        <v>60000</v>
      </c>
      <c r="E24" s="145">
        <v>60000</v>
      </c>
      <c r="F24" s="145">
        <v>50000</v>
      </c>
      <c r="G24" s="34">
        <v>10000</v>
      </c>
      <c r="H24" s="34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</row>
    <row r="25" spans="1:17" s="35" customFormat="1" ht="11.25" customHeight="1">
      <c r="A25" s="40" t="s">
        <v>64</v>
      </c>
      <c r="B25" s="33" t="s">
        <v>220</v>
      </c>
      <c r="C25" s="34">
        <v>16000</v>
      </c>
      <c r="D25" s="34">
        <v>60000</v>
      </c>
      <c r="E25" s="145">
        <v>60000</v>
      </c>
      <c r="F25" s="145">
        <v>0</v>
      </c>
      <c r="G25" s="34">
        <v>0</v>
      </c>
      <c r="H25" s="34">
        <v>0</v>
      </c>
      <c r="I25" s="43">
        <v>0</v>
      </c>
      <c r="J25" s="43">
        <v>0</v>
      </c>
      <c r="K25" s="43">
        <v>0</v>
      </c>
      <c r="L25" s="43">
        <v>60000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</row>
    <row r="26" spans="1:17" s="35" customFormat="1" ht="10.5" customHeight="1">
      <c r="A26" s="38" t="s">
        <v>246</v>
      </c>
      <c r="B26" s="41" t="s">
        <v>249</v>
      </c>
      <c r="C26" s="34">
        <v>0</v>
      </c>
      <c r="D26" s="34">
        <v>150000</v>
      </c>
      <c r="E26" s="145">
        <v>150000</v>
      </c>
      <c r="F26" s="145">
        <v>0</v>
      </c>
      <c r="G26" s="34">
        <v>150000</v>
      </c>
      <c r="H26" s="34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</row>
    <row r="27" spans="1:17" s="35" customFormat="1" ht="10.5" customHeight="1">
      <c r="A27" s="32" t="s">
        <v>67</v>
      </c>
      <c r="B27" s="33" t="s">
        <v>221</v>
      </c>
      <c r="C27" s="34">
        <v>7334541.16</v>
      </c>
      <c r="D27" s="34">
        <v>7565923</v>
      </c>
      <c r="E27" s="145">
        <v>7565923</v>
      </c>
      <c r="F27" s="145">
        <v>6067895</v>
      </c>
      <c r="G27" s="34">
        <v>1168670</v>
      </c>
      <c r="H27" s="34">
        <v>15066</v>
      </c>
      <c r="I27" s="43">
        <v>314292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</row>
    <row r="28" spans="1:17" s="35" customFormat="1" ht="11.25" customHeight="1">
      <c r="A28" s="32" t="s">
        <v>77</v>
      </c>
      <c r="B28" s="33" t="s">
        <v>222</v>
      </c>
      <c r="C28" s="34">
        <v>81325.01</v>
      </c>
      <c r="D28" s="34">
        <v>74500</v>
      </c>
      <c r="E28" s="145">
        <v>55500</v>
      </c>
      <c r="F28" s="145">
        <v>17700</v>
      </c>
      <c r="G28" s="34">
        <v>8300</v>
      </c>
      <c r="H28" s="34">
        <v>29500</v>
      </c>
      <c r="I28" s="43">
        <v>0</v>
      </c>
      <c r="J28" s="43">
        <v>0</v>
      </c>
      <c r="K28" s="43">
        <v>0</v>
      </c>
      <c r="L28" s="43">
        <v>0</v>
      </c>
      <c r="M28" s="43">
        <v>19000</v>
      </c>
      <c r="N28" s="43">
        <v>19000</v>
      </c>
      <c r="O28" s="43">
        <v>0</v>
      </c>
      <c r="P28" s="43">
        <v>0</v>
      </c>
      <c r="Q28" s="43">
        <v>0</v>
      </c>
    </row>
    <row r="29" spans="1:17" s="35" customFormat="1" ht="10.5" customHeight="1">
      <c r="A29" s="32" t="s">
        <v>83</v>
      </c>
      <c r="B29" s="33" t="s">
        <v>223</v>
      </c>
      <c r="C29" s="34">
        <v>4402451.77</v>
      </c>
      <c r="D29" s="34">
        <v>4046965</v>
      </c>
      <c r="E29" s="145">
        <v>4046965</v>
      </c>
      <c r="F29" s="145">
        <v>467555</v>
      </c>
      <c r="G29" s="34">
        <v>190070</v>
      </c>
      <c r="H29" s="136">
        <v>0</v>
      </c>
      <c r="I29" s="34">
        <v>3389340</v>
      </c>
      <c r="J29" s="43">
        <v>0</v>
      </c>
      <c r="K29" s="43"/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</row>
    <row r="30" spans="1:17" s="35" customFormat="1" ht="21" customHeight="1">
      <c r="A30" s="32" t="s">
        <v>237</v>
      </c>
      <c r="B30" s="41" t="s">
        <v>238</v>
      </c>
      <c r="C30" s="34">
        <v>371729.81</v>
      </c>
      <c r="D30" s="34">
        <v>503350</v>
      </c>
      <c r="E30" s="145">
        <v>503350</v>
      </c>
      <c r="F30" s="145">
        <v>0</v>
      </c>
      <c r="G30" s="34">
        <v>0</v>
      </c>
      <c r="H30" s="34">
        <v>0</v>
      </c>
      <c r="I30" s="43">
        <v>0</v>
      </c>
      <c r="J30" s="43">
        <v>503350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</row>
    <row r="31" spans="1:17" s="35" customFormat="1" ht="21.75" customHeight="1">
      <c r="A31" s="32" t="s">
        <v>95</v>
      </c>
      <c r="B31" s="33" t="s">
        <v>224</v>
      </c>
      <c r="C31" s="34">
        <v>259084</v>
      </c>
      <c r="D31" s="34">
        <v>38220</v>
      </c>
      <c r="E31" s="145">
        <v>38220</v>
      </c>
      <c r="F31" s="145">
        <v>38220</v>
      </c>
      <c r="G31" s="34">
        <v>0</v>
      </c>
      <c r="H31" s="34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</row>
    <row r="32" spans="1:17" s="35" customFormat="1" ht="20.25" customHeight="1">
      <c r="A32" s="32" t="s">
        <v>99</v>
      </c>
      <c r="B32" s="33" t="s">
        <v>225</v>
      </c>
      <c r="C32" s="34">
        <v>761008</v>
      </c>
      <c r="D32" s="34">
        <v>872830</v>
      </c>
      <c r="E32" s="145">
        <v>564172</v>
      </c>
      <c r="F32" s="145">
        <v>326840</v>
      </c>
      <c r="G32" s="34">
        <v>234332</v>
      </c>
      <c r="H32" s="34">
        <v>0</v>
      </c>
      <c r="I32" s="43">
        <v>3000</v>
      </c>
      <c r="J32" s="43">
        <v>0</v>
      </c>
      <c r="K32" s="43">
        <v>0</v>
      </c>
      <c r="L32" s="43">
        <v>0</v>
      </c>
      <c r="M32" s="43">
        <v>308658</v>
      </c>
      <c r="N32" s="43">
        <v>166000</v>
      </c>
      <c r="O32" s="43">
        <v>0</v>
      </c>
      <c r="P32" s="43">
        <v>0</v>
      </c>
      <c r="Q32" s="43">
        <v>0</v>
      </c>
    </row>
    <row r="33" spans="1:17" s="35" customFormat="1" ht="21" customHeight="1">
      <c r="A33" s="32" t="s">
        <v>105</v>
      </c>
      <c r="B33" s="33" t="s">
        <v>226</v>
      </c>
      <c r="C33" s="34">
        <v>380388</v>
      </c>
      <c r="D33" s="34">
        <v>521000</v>
      </c>
      <c r="E33" s="145">
        <v>350000</v>
      </c>
      <c r="F33" s="145">
        <v>0</v>
      </c>
      <c r="G33" s="34">
        <v>0</v>
      </c>
      <c r="H33" s="34">
        <v>350000</v>
      </c>
      <c r="I33" s="43">
        <v>0</v>
      </c>
      <c r="J33" s="43">
        <v>0</v>
      </c>
      <c r="K33" s="43">
        <v>0</v>
      </c>
      <c r="L33" s="43">
        <v>0</v>
      </c>
      <c r="M33" s="43">
        <v>171000</v>
      </c>
      <c r="N33" s="43">
        <v>171000</v>
      </c>
      <c r="O33" s="43">
        <v>0</v>
      </c>
      <c r="P33" s="43">
        <v>0</v>
      </c>
      <c r="Q33" s="43">
        <v>0</v>
      </c>
    </row>
    <row r="34" spans="1:17" s="35" customFormat="1" ht="10.5" customHeight="1">
      <c r="A34" s="36" t="s">
        <v>112</v>
      </c>
      <c r="B34" s="33" t="s">
        <v>227</v>
      </c>
      <c r="C34" s="34">
        <v>1884700</v>
      </c>
      <c r="D34" s="34">
        <v>91000</v>
      </c>
      <c r="E34" s="145">
        <v>91000</v>
      </c>
      <c r="F34" s="145">
        <v>17000</v>
      </c>
      <c r="G34" s="34">
        <v>46500</v>
      </c>
      <c r="H34" s="34">
        <v>27500</v>
      </c>
      <c r="I34" s="42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</row>
    <row r="35" spans="1:17" s="142" customFormat="1" ht="11.25" customHeight="1">
      <c r="A35" s="138"/>
      <c r="B35" s="139" t="s">
        <v>201</v>
      </c>
      <c r="C35" s="140">
        <f aca="true" t="shared" si="0" ref="C35:Q35">SUM(C16:C34)</f>
        <v>20694229.959999997</v>
      </c>
      <c r="D35" s="140">
        <f t="shared" si="0"/>
        <v>25358303</v>
      </c>
      <c r="E35" s="147">
        <f t="shared" si="0"/>
        <v>16622045</v>
      </c>
      <c r="F35" s="147">
        <f t="shared" si="0"/>
        <v>8697085</v>
      </c>
      <c r="G35" s="140">
        <f t="shared" si="0"/>
        <v>3071412</v>
      </c>
      <c r="H35" s="140">
        <f t="shared" si="0"/>
        <v>423566</v>
      </c>
      <c r="I35" s="141">
        <f t="shared" si="0"/>
        <v>3866632</v>
      </c>
      <c r="J35" s="141">
        <f t="shared" si="0"/>
        <v>503350</v>
      </c>
      <c r="K35" s="141">
        <f t="shared" si="0"/>
        <v>0</v>
      </c>
      <c r="L35" s="141">
        <f t="shared" si="0"/>
        <v>60000</v>
      </c>
      <c r="M35" s="141">
        <f t="shared" si="0"/>
        <v>8736258</v>
      </c>
      <c r="N35" s="141">
        <f t="shared" si="0"/>
        <v>4757600</v>
      </c>
      <c r="O35" s="141">
        <f t="shared" si="0"/>
        <v>3500000</v>
      </c>
      <c r="P35" s="141">
        <f t="shared" si="0"/>
        <v>0</v>
      </c>
      <c r="Q35" s="141">
        <f t="shared" si="0"/>
        <v>0</v>
      </c>
    </row>
  </sheetData>
  <sheetProtection/>
  <mergeCells count="26">
    <mergeCell ref="K1:Q1"/>
    <mergeCell ref="K2:Q2"/>
    <mergeCell ref="K3:Q3"/>
    <mergeCell ref="K11:K14"/>
    <mergeCell ref="L11:L14"/>
    <mergeCell ref="N11:N14"/>
    <mergeCell ref="O11:O14"/>
    <mergeCell ref="P11:P14"/>
    <mergeCell ref="Q11:Q14"/>
    <mergeCell ref="E9:Q9"/>
    <mergeCell ref="N10:Q10"/>
    <mergeCell ref="F11:F14"/>
    <mergeCell ref="G11:G14"/>
    <mergeCell ref="H11:H14"/>
    <mergeCell ref="I11:I14"/>
    <mergeCell ref="J11:J14"/>
    <mergeCell ref="A9:A14"/>
    <mergeCell ref="B9:B14"/>
    <mergeCell ref="C9:C14"/>
    <mergeCell ref="D9:D14"/>
    <mergeCell ref="A5:Q5"/>
    <mergeCell ref="A6:P6"/>
    <mergeCell ref="A7:Q7"/>
    <mergeCell ref="E10:E14"/>
    <mergeCell ref="F10:L10"/>
    <mergeCell ref="M10:M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2009-12-02T06:48:59Z</cp:lastPrinted>
  <dcterms:created xsi:type="dcterms:W3CDTF">2008-08-29T11:22:42Z</dcterms:created>
  <dcterms:modified xsi:type="dcterms:W3CDTF">2009-12-02T08:09:07Z</dcterms:modified>
  <cp:category/>
  <cp:version/>
  <cp:contentType/>
  <cp:contentStatus/>
</cp:coreProperties>
</file>